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ink/ink1.xml" ContentType="application/inkml+xml"/>
  <Override PartName="/xl/ink/ink2.xml" ContentType="application/inkml+xml"/>
  <Override PartName="/xl/ink/ink3.xml" ContentType="application/inkml+xml"/>
  <Override PartName="/xl/ink/ink4.xml" ContentType="application/inkml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iles\Glen Oaks Manor\Irrigation\Irrigation Assessment\"/>
    </mc:Choice>
  </mc:AlternateContent>
  <xr:revisionPtr revIDLastSave="0" documentId="13_ncr:1_{17B218B6-4065-4CF8-8AC2-D41CAF5E6862}" xr6:coauthVersionLast="47" xr6:coauthVersionMax="47" xr10:uidLastSave="{00000000-0000-0000-0000-000000000000}"/>
  <bookViews>
    <workbookView xWindow="-120" yWindow="-120" windowWidth="29040" windowHeight="15720" xr2:uid="{A457A510-5553-45DD-86A5-32C0ECC6DEE2}"/>
  </bookViews>
  <sheets>
    <sheet name="2023 Final" sheetId="17" r:id="rId1"/>
    <sheet name="Summary Sheet" sheetId="20" r:id="rId2"/>
    <sheet name="Load Balancing Worksheet" sheetId="19" r:id="rId3"/>
    <sheet name="Original Consultant Data" sheetId="21" r:id="rId4"/>
    <sheet name="Sample Calculations" sheetId="22" r:id="rId5"/>
  </sheets>
  <definedNames>
    <definedName name="_xlnm._FilterDatabase" localSheetId="1" hidden="1">'Summary Sheet'!$E$4:$K$27</definedName>
    <definedName name="_xlnm.Print_Area" localSheetId="2">'Load Balancing Worksheet'!$A:$AD</definedName>
    <definedName name="_xlnm.Print_Titles" localSheetId="0">'2023 Final'!$5:$6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7" i="20" l="1"/>
  <c r="D26" i="20"/>
  <c r="D25" i="20"/>
  <c r="D24" i="20"/>
  <c r="D23" i="20"/>
  <c r="D22" i="20"/>
  <c r="D21" i="20"/>
  <c r="D20" i="20"/>
  <c r="D19" i="20"/>
  <c r="D18" i="20"/>
  <c r="D17" i="20"/>
  <c r="D16" i="20"/>
  <c r="D15" i="20"/>
  <c r="D14" i="20"/>
  <c r="D13" i="20"/>
  <c r="D12" i="20"/>
  <c r="D11" i="20"/>
  <c r="D10" i="20"/>
  <c r="D9" i="20"/>
  <c r="D8" i="20"/>
  <c r="D7" i="20"/>
  <c r="D6" i="20"/>
  <c r="D5" i="20"/>
  <c r="AC54" i="17"/>
  <c r="AC52" i="17"/>
  <c r="AC50" i="17"/>
  <c r="AC48" i="17"/>
  <c r="AC44" i="17"/>
  <c r="AC42" i="17"/>
  <c r="AC40" i="17"/>
  <c r="AC38" i="17"/>
  <c r="AC36" i="17"/>
  <c r="AC34" i="17"/>
  <c r="AC32" i="17"/>
  <c r="AC30" i="17"/>
  <c r="AC28" i="17"/>
  <c r="AC26" i="17"/>
  <c r="AC24" i="17"/>
  <c r="AC22" i="17"/>
  <c r="AC20" i="17"/>
  <c r="AC18" i="17"/>
  <c r="AC16" i="17"/>
  <c r="AC14" i="17"/>
  <c r="AC12" i="17"/>
  <c r="AC10" i="17"/>
  <c r="AC8" i="17"/>
  <c r="N12" i="17"/>
  <c r="O12" i="17" s="1"/>
  <c r="P12" i="17" s="1"/>
  <c r="Q12" i="17" s="1"/>
  <c r="R12" i="17" s="1"/>
  <c r="S12" i="17" s="1"/>
  <c r="AC45" i="19"/>
  <c r="AC23" i="19"/>
  <c r="AB45" i="19"/>
  <c r="AB23" i="19"/>
  <c r="T86" i="21"/>
  <c r="T90" i="21"/>
  <c r="T93" i="21"/>
  <c r="T96" i="21"/>
  <c r="T99" i="21"/>
  <c r="T102" i="21"/>
  <c r="T105" i="21"/>
  <c r="T108" i="21"/>
  <c r="T111" i="21"/>
  <c r="T115" i="21"/>
  <c r="T119" i="21"/>
  <c r="T123" i="21"/>
  <c r="T125" i="21"/>
  <c r="T129" i="21"/>
  <c r="T133" i="21"/>
  <c r="T137" i="21"/>
  <c r="T141" i="21"/>
  <c r="T145" i="21"/>
  <c r="T149" i="21"/>
  <c r="T153" i="21"/>
  <c r="T157" i="21"/>
  <c r="T161" i="21"/>
  <c r="T165" i="21"/>
  <c r="X7" i="21"/>
  <c r="D24" i="22"/>
  <c r="E24" i="22"/>
  <c r="F24" i="22"/>
  <c r="G24" i="22"/>
  <c r="H24" i="22"/>
  <c r="I24" i="22"/>
  <c r="C24" i="22"/>
  <c r="D18" i="22"/>
  <c r="E18" i="22"/>
  <c r="F18" i="22"/>
  <c r="G18" i="22"/>
  <c r="H18" i="22"/>
  <c r="I18" i="22"/>
  <c r="J18" i="22"/>
  <c r="C18" i="22"/>
  <c r="X1" i="21"/>
  <c r="Z1" i="19"/>
  <c r="A3" i="17"/>
  <c r="K2" i="20"/>
  <c r="Z72" i="21"/>
  <c r="Y72" i="21"/>
  <c r="X69" i="21"/>
  <c r="X72" i="21" s="1"/>
  <c r="W69" i="21"/>
  <c r="V69" i="21"/>
  <c r="U69" i="21"/>
  <c r="W67" i="21"/>
  <c r="V67" i="21"/>
  <c r="U67" i="21"/>
  <c r="T67" i="21"/>
  <c r="Q67" i="21"/>
  <c r="P67" i="21"/>
  <c r="T65" i="21"/>
  <c r="S65" i="21"/>
  <c r="R65" i="21"/>
  <c r="O63" i="21"/>
  <c r="N63" i="21"/>
  <c r="M63" i="21"/>
  <c r="L63" i="21"/>
  <c r="K63" i="21"/>
  <c r="K61" i="21"/>
  <c r="J61" i="21"/>
  <c r="I61" i="21"/>
  <c r="H61" i="21"/>
  <c r="G61" i="21"/>
  <c r="F61" i="21"/>
  <c r="E61" i="21"/>
  <c r="D61" i="21"/>
  <c r="C61" i="21"/>
  <c r="B61" i="21"/>
  <c r="Q59" i="21"/>
  <c r="P59" i="21"/>
  <c r="O59" i="21"/>
  <c r="N59" i="21"/>
  <c r="M59" i="21"/>
  <c r="L57" i="21"/>
  <c r="K57" i="21"/>
  <c r="J57" i="21"/>
  <c r="J72" i="21" s="1"/>
  <c r="I57" i="21"/>
  <c r="H57" i="21"/>
  <c r="G55" i="21"/>
  <c r="F55" i="21"/>
  <c r="E55" i="21"/>
  <c r="D55" i="21"/>
  <c r="C55" i="21"/>
  <c r="B55" i="21"/>
  <c r="U53" i="21"/>
  <c r="T53" i="21"/>
  <c r="S53" i="21"/>
  <c r="T51" i="21"/>
  <c r="S51" i="21"/>
  <c r="R51" i="21"/>
  <c r="Q51" i="21"/>
  <c r="P51" i="21"/>
  <c r="O51" i="21"/>
  <c r="N51" i="21"/>
  <c r="M51" i="21"/>
  <c r="L51" i="21"/>
  <c r="I49" i="21"/>
  <c r="H49" i="21"/>
  <c r="G49" i="21"/>
  <c r="F49" i="21"/>
  <c r="E49" i="21"/>
  <c r="D49" i="21"/>
  <c r="C49" i="21"/>
  <c r="B49" i="21"/>
  <c r="Z34" i="21"/>
  <c r="Z37" i="21" s="1"/>
  <c r="Y34" i="21"/>
  <c r="X34" i="21"/>
  <c r="W34" i="21"/>
  <c r="V34" i="21"/>
  <c r="U34" i="21"/>
  <c r="T34" i="21"/>
  <c r="S34" i="21"/>
  <c r="R34" i="21"/>
  <c r="Q34" i="21"/>
  <c r="O34" i="21"/>
  <c r="M34" i="21"/>
  <c r="L34" i="21"/>
  <c r="P32" i="21"/>
  <c r="O32" i="21"/>
  <c r="N32" i="21"/>
  <c r="M32" i="21"/>
  <c r="L32" i="21"/>
  <c r="K32" i="21"/>
  <c r="J32" i="21"/>
  <c r="I32" i="21"/>
  <c r="H32" i="21"/>
  <c r="W30" i="21"/>
  <c r="V30" i="21"/>
  <c r="U30" i="21"/>
  <c r="T30" i="21"/>
  <c r="S30" i="21"/>
  <c r="Y28" i="21"/>
  <c r="X28" i="21"/>
  <c r="W28" i="21"/>
  <c r="V28" i="21"/>
  <c r="U28" i="21"/>
  <c r="T26" i="21"/>
  <c r="S26" i="21"/>
  <c r="R26" i="21"/>
  <c r="Q26" i="21"/>
  <c r="P26" i="21"/>
  <c r="F24" i="21"/>
  <c r="E24" i="21"/>
  <c r="D24" i="21"/>
  <c r="C24" i="21"/>
  <c r="B24" i="21"/>
  <c r="K22" i="21"/>
  <c r="H22" i="21"/>
  <c r="G22" i="21"/>
  <c r="C20" i="21"/>
  <c r="B20" i="21"/>
  <c r="R18" i="21"/>
  <c r="Q18" i="21"/>
  <c r="O18" i="21"/>
  <c r="N18" i="21"/>
  <c r="M18" i="21"/>
  <c r="L18" i="21"/>
  <c r="K18" i="21"/>
  <c r="J18" i="21"/>
  <c r="I18" i="21"/>
  <c r="I37" i="21" s="1"/>
  <c r="H18" i="21"/>
  <c r="G16" i="21"/>
  <c r="F16" i="21"/>
  <c r="E16" i="21"/>
  <c r="D16" i="21"/>
  <c r="C16" i="21"/>
  <c r="B16" i="21"/>
  <c r="U14" i="21"/>
  <c r="T14" i="21"/>
  <c r="R14" i="21"/>
  <c r="P14" i="21"/>
  <c r="O14" i="21"/>
  <c r="N14" i="21"/>
  <c r="L14" i="21"/>
  <c r="H12" i="21"/>
  <c r="G12" i="21"/>
  <c r="E12" i="21"/>
  <c r="D12" i="21"/>
  <c r="B12" i="21"/>
  <c r="G72" i="21" l="1"/>
  <c r="H72" i="21"/>
  <c r="I72" i="21"/>
  <c r="J37" i="21"/>
  <c r="V72" i="21"/>
  <c r="L72" i="21"/>
  <c r="M72" i="21"/>
  <c r="F72" i="21"/>
  <c r="D37" i="21"/>
  <c r="E37" i="21"/>
  <c r="F37" i="21"/>
  <c r="N72" i="21"/>
  <c r="P37" i="21"/>
  <c r="S37" i="21"/>
  <c r="Q37" i="21"/>
  <c r="U37" i="21"/>
  <c r="W37" i="21"/>
  <c r="K72" i="21"/>
  <c r="G37" i="21"/>
  <c r="T37" i="21"/>
  <c r="O72" i="21"/>
  <c r="V37" i="21"/>
  <c r="C37" i="21"/>
  <c r="R72" i="21"/>
  <c r="R37" i="21"/>
  <c r="X37" i="21"/>
  <c r="H37" i="21"/>
  <c r="Y37" i="21"/>
  <c r="M37" i="21"/>
  <c r="W72" i="21"/>
  <c r="B37" i="21"/>
  <c r="K37" i="21"/>
  <c r="P72" i="21"/>
  <c r="Q72" i="21"/>
  <c r="S72" i="21"/>
  <c r="B72" i="21"/>
  <c r="T72" i="21"/>
  <c r="L37" i="21"/>
  <c r="C72" i="21"/>
  <c r="N37" i="21"/>
  <c r="D72" i="21"/>
  <c r="O37" i="21"/>
  <c r="E72" i="21"/>
  <c r="U72" i="21"/>
  <c r="Z49" i="17" l="1"/>
  <c r="Z51" i="17"/>
  <c r="Z53" i="17"/>
  <c r="Z47" i="17"/>
  <c r="Z9" i="17"/>
  <c r="Z11" i="17"/>
  <c r="Z13" i="17"/>
  <c r="Z15" i="17"/>
  <c r="Z17" i="17"/>
  <c r="Z19" i="17"/>
  <c r="Z21" i="17"/>
  <c r="Z23" i="17"/>
  <c r="Z25" i="17"/>
  <c r="Z27" i="17"/>
  <c r="Z29" i="17"/>
  <c r="Z31" i="17"/>
  <c r="Z33" i="17"/>
  <c r="Z35" i="17"/>
  <c r="Z37" i="17"/>
  <c r="Z39" i="17"/>
  <c r="Z41" i="17"/>
  <c r="Z43" i="17"/>
  <c r="Y49" i="17"/>
  <c r="Y51" i="17"/>
  <c r="Y53" i="17"/>
  <c r="Y47" i="17"/>
  <c r="Y9" i="17"/>
  <c r="Y11" i="17"/>
  <c r="Y13" i="17"/>
  <c r="Y15" i="17"/>
  <c r="Y17" i="17"/>
  <c r="Y19" i="17"/>
  <c r="Y21" i="17"/>
  <c r="Y23" i="17"/>
  <c r="Y25" i="17"/>
  <c r="Y27" i="17"/>
  <c r="Y29" i="17"/>
  <c r="Y31" i="17"/>
  <c r="Y33" i="17"/>
  <c r="Y35" i="17"/>
  <c r="Y37" i="17"/>
  <c r="Y39" i="17"/>
  <c r="Y41" i="17"/>
  <c r="Y43" i="17"/>
  <c r="Y7" i="17"/>
  <c r="Z7" i="17" s="1"/>
  <c r="A1" i="20"/>
  <c r="E27" i="20"/>
  <c r="F27" i="20"/>
  <c r="G27" i="20"/>
  <c r="H27" i="20"/>
  <c r="I27" i="20"/>
  <c r="J27" i="20"/>
  <c r="K27" i="20"/>
  <c r="C27" i="20"/>
  <c r="E26" i="20"/>
  <c r="F26" i="20"/>
  <c r="G26" i="20"/>
  <c r="H26" i="20"/>
  <c r="I26" i="20"/>
  <c r="J26" i="20"/>
  <c r="K26" i="20"/>
  <c r="E25" i="20"/>
  <c r="F25" i="20"/>
  <c r="G25" i="20"/>
  <c r="H25" i="20"/>
  <c r="I25" i="20"/>
  <c r="J25" i="20"/>
  <c r="K25" i="20"/>
  <c r="C25" i="20"/>
  <c r="E24" i="20"/>
  <c r="F24" i="20"/>
  <c r="G24" i="20"/>
  <c r="H24" i="20"/>
  <c r="I24" i="20"/>
  <c r="J24" i="20"/>
  <c r="K24" i="20"/>
  <c r="C24" i="20"/>
  <c r="E23" i="20"/>
  <c r="F23" i="20"/>
  <c r="G23" i="20"/>
  <c r="H23" i="20"/>
  <c r="I23" i="20"/>
  <c r="J23" i="20"/>
  <c r="K23" i="20"/>
  <c r="C23" i="20"/>
  <c r="E22" i="20"/>
  <c r="F22" i="20"/>
  <c r="G22" i="20"/>
  <c r="H22" i="20"/>
  <c r="I22" i="20"/>
  <c r="J22" i="20"/>
  <c r="K22" i="20"/>
  <c r="C22" i="20"/>
  <c r="E21" i="20"/>
  <c r="F21" i="20"/>
  <c r="G21" i="20"/>
  <c r="H21" i="20"/>
  <c r="I21" i="20"/>
  <c r="J21" i="20"/>
  <c r="K21" i="20"/>
  <c r="C21" i="20"/>
  <c r="E20" i="20"/>
  <c r="F20" i="20"/>
  <c r="G20" i="20"/>
  <c r="H20" i="20"/>
  <c r="I20" i="20"/>
  <c r="J20" i="20"/>
  <c r="K20" i="20"/>
  <c r="C20" i="20"/>
  <c r="E19" i="20"/>
  <c r="F19" i="20"/>
  <c r="G19" i="20"/>
  <c r="H19" i="20"/>
  <c r="I19" i="20"/>
  <c r="J19" i="20"/>
  <c r="K19" i="20"/>
  <c r="C19" i="20"/>
  <c r="E18" i="20"/>
  <c r="F18" i="20"/>
  <c r="G18" i="20"/>
  <c r="H18" i="20"/>
  <c r="I18" i="20"/>
  <c r="J18" i="20"/>
  <c r="K18" i="20"/>
  <c r="C18" i="20"/>
  <c r="E17" i="20"/>
  <c r="F17" i="20"/>
  <c r="G17" i="20"/>
  <c r="H17" i="20"/>
  <c r="I17" i="20"/>
  <c r="J17" i="20"/>
  <c r="K17" i="20"/>
  <c r="C17" i="20"/>
  <c r="E16" i="20"/>
  <c r="F16" i="20"/>
  <c r="G16" i="20"/>
  <c r="H16" i="20"/>
  <c r="I16" i="20"/>
  <c r="J16" i="20"/>
  <c r="K16" i="20"/>
  <c r="C16" i="20"/>
  <c r="E15" i="20"/>
  <c r="F15" i="20"/>
  <c r="G15" i="20"/>
  <c r="H15" i="20"/>
  <c r="I15" i="20"/>
  <c r="J15" i="20"/>
  <c r="K15" i="20"/>
  <c r="C15" i="20"/>
  <c r="E14" i="20"/>
  <c r="F14" i="20"/>
  <c r="G14" i="20"/>
  <c r="H14" i="20"/>
  <c r="I14" i="20"/>
  <c r="J14" i="20"/>
  <c r="K14" i="20"/>
  <c r="C14" i="20"/>
  <c r="E13" i="20"/>
  <c r="F13" i="20"/>
  <c r="G13" i="20"/>
  <c r="H13" i="20"/>
  <c r="I13" i="20"/>
  <c r="J13" i="20"/>
  <c r="K13" i="20"/>
  <c r="C13" i="20"/>
  <c r="E12" i="20"/>
  <c r="F12" i="20"/>
  <c r="G12" i="20"/>
  <c r="H12" i="20"/>
  <c r="I12" i="20"/>
  <c r="J12" i="20"/>
  <c r="K12" i="20"/>
  <c r="C12" i="20"/>
  <c r="E11" i="20"/>
  <c r="F11" i="20"/>
  <c r="G11" i="20"/>
  <c r="H11" i="20"/>
  <c r="I11" i="20"/>
  <c r="J11" i="20"/>
  <c r="K11" i="20"/>
  <c r="C11" i="20"/>
  <c r="E10" i="20"/>
  <c r="F10" i="20"/>
  <c r="G10" i="20"/>
  <c r="H10" i="20"/>
  <c r="I10" i="20"/>
  <c r="J10" i="20"/>
  <c r="K10" i="20"/>
  <c r="C10" i="20"/>
  <c r="E9" i="20"/>
  <c r="F9" i="20"/>
  <c r="G9" i="20"/>
  <c r="H9" i="20"/>
  <c r="I9" i="20"/>
  <c r="J9" i="20"/>
  <c r="K9" i="20"/>
  <c r="C9" i="20"/>
  <c r="E8" i="20"/>
  <c r="F8" i="20"/>
  <c r="G8" i="20"/>
  <c r="H8" i="20"/>
  <c r="I8" i="20"/>
  <c r="J8" i="20"/>
  <c r="K8" i="20"/>
  <c r="C8" i="20"/>
  <c r="E7" i="20"/>
  <c r="F7" i="20"/>
  <c r="G7" i="20"/>
  <c r="H7" i="20"/>
  <c r="I7" i="20"/>
  <c r="J7" i="20"/>
  <c r="K7" i="20"/>
  <c r="C7" i="20"/>
  <c r="E6" i="20"/>
  <c r="F6" i="20"/>
  <c r="G6" i="20"/>
  <c r="H6" i="20"/>
  <c r="I6" i="20"/>
  <c r="J6" i="20"/>
  <c r="K6" i="20"/>
  <c r="C6" i="20"/>
  <c r="E5" i="20"/>
  <c r="F5" i="20"/>
  <c r="G5" i="20"/>
  <c r="H5" i="20"/>
  <c r="I5" i="20"/>
  <c r="J5" i="20"/>
  <c r="K5" i="20"/>
  <c r="C5" i="20"/>
  <c r="Y55" i="17" l="1"/>
  <c r="W45" i="19"/>
  <c r="X45" i="19"/>
  <c r="Y45" i="19"/>
  <c r="Z45" i="19"/>
  <c r="AA45" i="19"/>
  <c r="AA23" i="19"/>
  <c r="Z23" i="19"/>
  <c r="Y23" i="19"/>
  <c r="V45" i="19"/>
  <c r="M54" i="17"/>
  <c r="N54" i="17" s="1"/>
  <c r="O54" i="17" s="1"/>
  <c r="D53" i="17"/>
  <c r="M52" i="17"/>
  <c r="N52" i="17" s="1"/>
  <c r="O52" i="17" s="1"/>
  <c r="P52" i="17" s="1"/>
  <c r="Q52" i="17" s="1"/>
  <c r="R52" i="17" s="1"/>
  <c r="S52" i="17" s="1"/>
  <c r="D51" i="17"/>
  <c r="M50" i="17"/>
  <c r="N50" i="17" s="1"/>
  <c r="O50" i="17" s="1"/>
  <c r="P50" i="17" s="1"/>
  <c r="D49" i="17"/>
  <c r="M48" i="17"/>
  <c r="N48" i="17" s="1"/>
  <c r="O48" i="17" s="1"/>
  <c r="P48" i="17" s="1"/>
  <c r="Q48" i="17" s="1"/>
  <c r="R48" i="17" s="1"/>
  <c r="S48" i="17" s="1"/>
  <c r="T48" i="17" s="1"/>
  <c r="U48" i="17" s="1"/>
  <c r="V48" i="17" s="1"/>
  <c r="W48" i="17" s="1"/>
  <c r="D47" i="17"/>
  <c r="M44" i="17"/>
  <c r="N44" i="17" s="1"/>
  <c r="O44" i="17" s="1"/>
  <c r="P44" i="17" s="1"/>
  <c r="D43" i="17"/>
  <c r="M42" i="17"/>
  <c r="N42" i="17" s="1"/>
  <c r="O42" i="17" s="1"/>
  <c r="P42" i="17" s="1"/>
  <c r="Q42" i="17" s="1"/>
  <c r="R42" i="17" s="1"/>
  <c r="S42" i="17" s="1"/>
  <c r="D41" i="17"/>
  <c r="M40" i="17"/>
  <c r="N40" i="17" s="1"/>
  <c r="O40" i="17" s="1"/>
  <c r="P40" i="17" s="1"/>
  <c r="Q40" i="17" s="1"/>
  <c r="R40" i="17" s="1"/>
  <c r="S40" i="17" s="1"/>
  <c r="T40" i="17" s="1"/>
  <c r="D39" i="17"/>
  <c r="M38" i="17"/>
  <c r="N38" i="17" s="1"/>
  <c r="O38" i="17" s="1"/>
  <c r="P38" i="17" s="1"/>
  <c r="D37" i="17"/>
  <c r="M36" i="17"/>
  <c r="N36" i="17" s="1"/>
  <c r="O36" i="17" s="1"/>
  <c r="P36" i="17" s="1"/>
  <c r="D35" i="17"/>
  <c r="M34" i="17"/>
  <c r="N34" i="17" s="1"/>
  <c r="O34" i="17" s="1"/>
  <c r="P34" i="17" s="1"/>
  <c r="D33" i="17"/>
  <c r="M32" i="17"/>
  <c r="N32" i="17" s="1"/>
  <c r="O32" i="17" s="1"/>
  <c r="P32" i="17" s="1"/>
  <c r="Q32" i="17" s="1"/>
  <c r="R32" i="17" s="1"/>
  <c r="D31" i="17"/>
  <c r="M30" i="17"/>
  <c r="N30" i="17" s="1"/>
  <c r="O30" i="17" s="1"/>
  <c r="P30" i="17" s="1"/>
  <c r="D29" i="17"/>
  <c r="M28" i="17"/>
  <c r="N28" i="17" s="1"/>
  <c r="O28" i="17" s="1"/>
  <c r="P28" i="17" s="1"/>
  <c r="D27" i="17"/>
  <c r="M26" i="17"/>
  <c r="N26" i="17" s="1"/>
  <c r="O26" i="17" s="1"/>
  <c r="P26" i="17" s="1"/>
  <c r="Q26" i="17" s="1"/>
  <c r="D25" i="17"/>
  <c r="M24" i="17"/>
  <c r="N24" i="17" s="1"/>
  <c r="O24" i="17" s="1"/>
  <c r="P24" i="17" s="1"/>
  <c r="Q24" i="17" s="1"/>
  <c r="D23" i="17"/>
  <c r="M22" i="17"/>
  <c r="N22" i="17" s="1"/>
  <c r="O22" i="17" s="1"/>
  <c r="P22" i="17" s="1"/>
  <c r="Q22" i="17" s="1"/>
  <c r="D21" i="17"/>
  <c r="M20" i="17"/>
  <c r="N20" i="17" s="1"/>
  <c r="O20" i="17" s="1"/>
  <c r="P20" i="17" s="1"/>
  <c r="D19" i="17"/>
  <c r="M18" i="17"/>
  <c r="N18" i="17" s="1"/>
  <c r="O18" i="17" s="1"/>
  <c r="P18" i="17" s="1"/>
  <c r="Q18" i="17" s="1"/>
  <c r="R18" i="17" s="1"/>
  <c r="S18" i="17" s="1"/>
  <c r="T18" i="17" s="1"/>
  <c r="U18" i="17" s="1"/>
  <c r="D17" i="17"/>
  <c r="M16" i="17"/>
  <c r="N16" i="17" s="1"/>
  <c r="O16" i="17" s="1"/>
  <c r="P16" i="17" s="1"/>
  <c r="Q16" i="17" s="1"/>
  <c r="D15" i="17"/>
  <c r="M14" i="17"/>
  <c r="N14" i="17" s="1"/>
  <c r="O14" i="17" s="1"/>
  <c r="P14" i="17" s="1"/>
  <c r="Q14" i="17" s="1"/>
  <c r="R14" i="17" s="1"/>
  <c r="D13" i="17"/>
  <c r="M12" i="17"/>
  <c r="D11" i="17"/>
  <c r="M10" i="17"/>
  <c r="N10" i="17" s="1"/>
  <c r="O10" i="17" s="1"/>
  <c r="P10" i="17" s="1"/>
  <c r="Q10" i="17" s="1"/>
  <c r="R10" i="17" s="1"/>
  <c r="S10" i="17" s="1"/>
  <c r="T10" i="17" s="1"/>
  <c r="U10" i="17" s="1"/>
  <c r="D9" i="17"/>
  <c r="M8" i="17"/>
  <c r="N8" i="17" s="1"/>
  <c r="O8" i="17" s="1"/>
  <c r="P8" i="17" s="1"/>
  <c r="Q8" i="17" s="1"/>
  <c r="R8" i="17" s="1"/>
  <c r="S8" i="17" s="1"/>
  <c r="T8" i="17" s="1"/>
  <c r="D7" i="17"/>
  <c r="G45" i="19" l="1"/>
  <c r="F45" i="19"/>
  <c r="L45" i="19"/>
  <c r="U45" i="19"/>
  <c r="Q45" i="19"/>
  <c r="R45" i="19"/>
  <c r="S45" i="19"/>
  <c r="K45" i="19"/>
  <c r="C45" i="19"/>
  <c r="P45" i="19"/>
  <c r="T45" i="19"/>
  <c r="I45" i="19"/>
  <c r="M45" i="19"/>
  <c r="J45" i="19"/>
  <c r="E45" i="19"/>
  <c r="D45" i="19"/>
  <c r="H45" i="19"/>
  <c r="N45" i="19"/>
  <c r="O45" i="19"/>
  <c r="X23" i="19"/>
  <c r="D23" i="19"/>
  <c r="C23" i="19"/>
  <c r="H23" i="19"/>
  <c r="K23" i="19"/>
  <c r="I23" i="19"/>
  <c r="J23" i="19"/>
  <c r="E23" i="19"/>
  <c r="G23" i="19"/>
  <c r="W23" i="19"/>
  <c r="F23" i="19"/>
  <c r="V23" i="19"/>
  <c r="U23" i="19"/>
  <c r="T23" i="19"/>
  <c r="S23" i="19"/>
  <c r="R23" i="19"/>
  <c r="Q23" i="19"/>
  <c r="P23" i="19"/>
  <c r="O23" i="19"/>
  <c r="N23" i="19"/>
  <c r="M23" i="19"/>
  <c r="L23" i="19"/>
  <c r="D55" i="17"/>
  <c r="Z55" i="17"/>
</calcChain>
</file>

<file path=xl/sharedStrings.xml><?xml version="1.0" encoding="utf-8"?>
<sst xmlns="http://schemas.openxmlformats.org/spreadsheetml/2006/main" count="339" uniqueCount="130">
  <si>
    <t>E</t>
  </si>
  <si>
    <t>B</t>
  </si>
  <si>
    <t>F</t>
  </si>
  <si>
    <t>M</t>
  </si>
  <si>
    <t>R</t>
  </si>
  <si>
    <t>P</t>
  </si>
  <si>
    <t>C</t>
  </si>
  <si>
    <t>S</t>
  </si>
  <si>
    <t>Z</t>
  </si>
  <si>
    <t>A</t>
  </si>
  <si>
    <t>D</t>
  </si>
  <si>
    <t>Y</t>
  </si>
  <si>
    <t>I</t>
  </si>
  <si>
    <t>J</t>
  </si>
  <si>
    <t>K</t>
  </si>
  <si>
    <t>H</t>
  </si>
  <si>
    <t>W</t>
  </si>
  <si>
    <t>Q</t>
  </si>
  <si>
    <t>X</t>
  </si>
  <si>
    <t>G</t>
  </si>
  <si>
    <t>L</t>
  </si>
  <si>
    <t>N</t>
  </si>
  <si>
    <t>O</t>
  </si>
  <si>
    <t>17TH</t>
  </si>
  <si>
    <t>12TH N</t>
  </si>
  <si>
    <t>12TH S</t>
  </si>
  <si>
    <t>PUMP HOUSE</t>
  </si>
  <si>
    <t>Controller Villa</t>
  </si>
  <si>
    <t>78 - 90</t>
  </si>
  <si>
    <t>67 - 77</t>
  </si>
  <si>
    <t>55 - 66</t>
  </si>
  <si>
    <t>91 - 100</t>
  </si>
  <si>
    <t>16 - 23</t>
  </si>
  <si>
    <t>24 - 34</t>
  </si>
  <si>
    <t>153 - 164</t>
  </si>
  <si>
    <t>1 - 7</t>
  </si>
  <si>
    <t>35 - 46</t>
  </si>
  <si>
    <t>8 - 15</t>
  </si>
  <si>
    <t>190 - 197</t>
  </si>
  <si>
    <t>182 - 189</t>
  </si>
  <si>
    <t>174 - 181</t>
  </si>
  <si>
    <t>165 - 173</t>
  </si>
  <si>
    <t>141 - 152</t>
  </si>
  <si>
    <t>128 - 140</t>
  </si>
  <si>
    <t>114 - 127</t>
  </si>
  <si>
    <t>101 - 113</t>
  </si>
  <si>
    <t>47 - 54</t>
  </si>
  <si>
    <t>Common Area:</t>
  </si>
  <si>
    <t>Mon</t>
  </si>
  <si>
    <t>Tue</t>
  </si>
  <si>
    <t>Wed</t>
  </si>
  <si>
    <t>Thu</t>
  </si>
  <si>
    <t>Fri</t>
  </si>
  <si>
    <t>Sat</t>
  </si>
  <si>
    <t>Sun</t>
  </si>
  <si>
    <t>Irrigation Days</t>
  </si>
  <si>
    <t>Start Time</t>
  </si>
  <si>
    <t>Valve 1</t>
  </si>
  <si>
    <t>Valve 2</t>
  </si>
  <si>
    <t>Valve 3</t>
  </si>
  <si>
    <t>Valve 4</t>
  </si>
  <si>
    <t>Valve 5</t>
  </si>
  <si>
    <t>Valve 6</t>
  </si>
  <si>
    <t>Valve 7</t>
  </si>
  <si>
    <t>Valve 8</t>
  </si>
  <si>
    <t>Valve 9</t>
  </si>
  <si>
    <t>Valve 10</t>
  </si>
  <si>
    <t>Valve 11</t>
  </si>
  <si>
    <t>Valve 12</t>
  </si>
  <si>
    <t>Comment</t>
  </si>
  <si>
    <t>Individual Zone Run Times (Shown in Minutes)</t>
  </si>
  <si>
    <t>Total Zones</t>
  </si>
  <si>
    <t>Controller</t>
  </si>
  <si>
    <t>Total Zones:</t>
  </si>
  <si>
    <t>Total Run Time:</t>
  </si>
  <si>
    <t>MONDAY &amp; THURSDAY RUNTIMES</t>
  </si>
  <si>
    <t>MONDAY</t>
  </si>
  <si>
    <t>TUESDAY</t>
  </si>
  <si>
    <t>PM</t>
  </si>
  <si>
    <t>AM</t>
  </si>
  <si>
    <t>TUESDAY &amp; SATURDAY RUNTIMES</t>
  </si>
  <si>
    <t>Total Gallons</t>
  </si>
  <si>
    <t>Group</t>
  </si>
  <si>
    <t>Group 1</t>
  </si>
  <si>
    <t>Group 2</t>
  </si>
  <si>
    <t>Zones around Outside of Pond Sidewalk</t>
  </si>
  <si>
    <t>Pond Inner Loop</t>
  </si>
  <si>
    <t>17th Street &amp; Prudence</t>
  </si>
  <si>
    <t>Beneva North</t>
  </si>
  <si>
    <t>Beneva South</t>
  </si>
  <si>
    <t>Covered  Villas/Area</t>
  </si>
  <si>
    <t>Pump Adjusted to 40 psi - 60 psi operating pressure</t>
  </si>
  <si>
    <t>Total Run Time - Hours</t>
  </si>
  <si>
    <t>Total Run Time -  Minutes</t>
  </si>
  <si>
    <t>N/A</t>
  </si>
  <si>
    <t>Summary of Schedule</t>
  </si>
  <si>
    <t>Detailed Schedule</t>
  </si>
  <si>
    <t>Load Leveling Worksheet</t>
  </si>
  <si>
    <t>Flow Values at any given time, not to exceed 230 GPM</t>
  </si>
  <si>
    <t>GLEN OAKS MANOR IRRIGATION SCHEDULE A</t>
  </si>
  <si>
    <t>TIME</t>
  </si>
  <si>
    <t xml:space="preserve"> </t>
  </si>
  <si>
    <t>TOT GAL</t>
  </si>
  <si>
    <t>GLEN OAKS MANOR IRRIGATION SCHEDULE B</t>
  </si>
  <si>
    <t>WEDNESDAY</t>
  </si>
  <si>
    <t>Origian Data Provided from Consultant</t>
  </si>
  <si>
    <t>Total Count of Heads with Assigned Flow Rates by type of Heads</t>
  </si>
  <si>
    <t>Multiplying Factor for Rotary Heads/Lawn Spray Heads</t>
  </si>
  <si>
    <t>Multiplying Factor for Shrub Spray and Micro Spray Heads</t>
  </si>
  <si>
    <t>Zones</t>
  </si>
  <si>
    <t>Estimated Head #</t>
  </si>
  <si>
    <t>Multiplying Factor</t>
  </si>
  <si>
    <t>Flow Rate Factor</t>
  </si>
  <si>
    <t>Run Time</t>
  </si>
  <si>
    <t>Sample Data Calculations</t>
  </si>
  <si>
    <t>Modifications have been made to the below data to load level and prevent walkways from being irrigated after 5:30 am and to Balance the System.  See Worksheet Total Gallons for updated data set</t>
  </si>
  <si>
    <t>Sample Calculation for A, Zone 1</t>
  </si>
  <si>
    <t>To Load Level, Maintain all Data from a Row as a Set and Adjust for Start Time</t>
  </si>
  <si>
    <t>Ensure Total does not Exceed 230</t>
  </si>
  <si>
    <t>Below is a representative sample set of how data was calculated.  Rotary and Micro Heads are factored differently</t>
  </si>
  <si>
    <t>Total Number of Heads</t>
  </si>
  <si>
    <t>Pump Adjusted to 5:00 am to 8:00 pm run times</t>
  </si>
  <si>
    <t>Post Reclaimed Water Daytime Run Adjustment</t>
  </si>
  <si>
    <t xml:space="preserve">    temporary water of Y on this grouping for sod planting to be established.  Set to Run Every Day</t>
  </si>
  <si>
    <t>temp second run for sod</t>
  </si>
  <si>
    <t>THURSDAY</t>
  </si>
  <si>
    <t>SATURDAY</t>
  </si>
  <si>
    <t>y</t>
  </si>
  <si>
    <t>End Time</t>
  </si>
  <si>
    <t>Glen Oaks Manor Sprinkler System Program - May 2024 V3-3 (7/3/2024 Update)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</si>
</sst>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h:mm\ AM/PM;@"/>
    <numFmt numFmtId="165" formatCode="[$-F400]h:mm:ss\ AM/PM"/>
  </numFmts>
  <fonts count="31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9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b/>
      <i/>
      <sz val="8"/>
      <color rgb="FFFF0000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1"/>
      <color theme="0" tint="-0.24997711111789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0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3" fillId="4" borderId="0" applyNumberFormat="0" applyBorder="0" applyAlignment="0" applyProtection="0"/>
    <xf numFmtId="0" fontId="28" fillId="5" borderId="0" applyNumberFormat="0" applyBorder="0" applyAlignment="0" applyProtection="0"/>
  </cellStyleXfs>
  <cellXfs count="132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/>
    <xf numFmtId="0" fontId="3" fillId="2" borderId="1" xfId="0" applyFont="1" applyFill="1" applyBorder="1" applyAlignment="1">
      <alignment horizontal="center" textRotation="45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quotePrefix="1" applyBorder="1" applyAlignment="1">
      <alignment horizontal="center" vertical="center"/>
    </xf>
    <xf numFmtId="0" fontId="2" fillId="0" borderId="0" xfId="0" applyFont="1" applyAlignment="1">
      <alignment horizontal="center"/>
    </xf>
    <xf numFmtId="164" fontId="5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164" fontId="0" fillId="0" borderId="1" xfId="0" applyNumberForma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20" fontId="0" fillId="0" borderId="0" xfId="0" applyNumberFormat="1" applyAlignment="1">
      <alignment horizontal="center"/>
    </xf>
    <xf numFmtId="0" fontId="0" fillId="0" borderId="0" xfId="0" applyAlignment="1">
      <alignment horizontal="right"/>
    </xf>
    <xf numFmtId="0" fontId="6" fillId="0" borderId="0" xfId="0" applyFont="1" applyAlignment="1">
      <alignment horizontal="center"/>
    </xf>
    <xf numFmtId="0" fontId="3" fillId="2" borderId="1" xfId="0" applyFont="1" applyFill="1" applyBorder="1" applyAlignment="1">
      <alignment horizontal="left" textRotation="45" wrapText="1"/>
    </xf>
    <xf numFmtId="0" fontId="7" fillId="0" borderId="0" xfId="0" applyFont="1"/>
    <xf numFmtId="0" fontId="2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 applyAlignment="1">
      <alignment horizontal="right"/>
    </xf>
    <xf numFmtId="0" fontId="4" fillId="0" borderId="4" xfId="0" applyFont="1" applyBorder="1" applyAlignment="1">
      <alignment horizontal="center"/>
    </xf>
    <xf numFmtId="0" fontId="4" fillId="0" borderId="4" xfId="0" applyFont="1" applyBorder="1" applyAlignment="1">
      <alignment horizontal="right"/>
    </xf>
    <xf numFmtId="2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0" borderId="8" xfId="0" applyBorder="1"/>
    <xf numFmtId="0" fontId="0" fillId="0" borderId="6" xfId="0" applyBorder="1"/>
    <xf numFmtId="165" fontId="11" fillId="0" borderId="1" xfId="0" applyNumberFormat="1" applyFont="1" applyBorder="1" applyAlignment="1">
      <alignment horizontal="left" vertical="center" textRotation="45"/>
    </xf>
    <xf numFmtId="165" fontId="11" fillId="0" borderId="1" xfId="0" applyNumberFormat="1" applyFont="1" applyBorder="1" applyAlignment="1">
      <alignment vertical="center" textRotation="45"/>
    </xf>
    <xf numFmtId="0" fontId="0" fillId="3" borderId="0" xfId="0" applyFill="1"/>
    <xf numFmtId="0" fontId="0" fillId="0" borderId="0" xfId="0" applyAlignment="1">
      <alignment wrapText="1"/>
    </xf>
    <xf numFmtId="164" fontId="2" fillId="0" borderId="1" xfId="0" applyNumberFormat="1" applyFont="1" applyBorder="1" applyAlignment="1">
      <alignment horizontal="center" wrapText="1"/>
    </xf>
    <xf numFmtId="0" fontId="12" fillId="0" borderId="0" xfId="0" applyFont="1"/>
    <xf numFmtId="1" fontId="0" fillId="0" borderId="2" xfId="0" quotePrefix="1" applyNumberFormat="1" applyBorder="1" applyAlignment="1">
      <alignment horizontal="center" vertical="center"/>
    </xf>
    <xf numFmtId="0" fontId="6" fillId="0" borderId="0" xfId="0" applyFont="1"/>
    <xf numFmtId="0" fontId="14" fillId="0" borderId="0" xfId="0" applyFont="1" applyAlignment="1">
      <alignment horizontal="center"/>
    </xf>
    <xf numFmtId="1" fontId="14" fillId="3" borderId="0" xfId="1" applyNumberFormat="1" applyFont="1" applyFill="1" applyAlignment="1">
      <alignment horizontal="center"/>
    </xf>
    <xf numFmtId="0" fontId="14" fillId="0" borderId="7" xfId="0" applyFont="1" applyBorder="1" applyAlignment="1">
      <alignment horizontal="center"/>
    </xf>
    <xf numFmtId="1" fontId="0" fillId="3" borderId="0" xfId="0" applyNumberFormat="1" applyFill="1" applyAlignment="1">
      <alignment horizontal="center"/>
    </xf>
    <xf numFmtId="0" fontId="0" fillId="0" borderId="0" xfId="0" applyAlignment="1">
      <alignment horizontal="center" vertical="center"/>
    </xf>
    <xf numFmtId="1" fontId="14" fillId="3" borderId="0" xfId="1" applyNumberFormat="1" applyFont="1" applyFill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15" fillId="0" borderId="0" xfId="0" applyFont="1"/>
    <xf numFmtId="0" fontId="16" fillId="0" borderId="0" xfId="0" applyFont="1"/>
    <xf numFmtId="0" fontId="16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8" fillId="0" borderId="0" xfId="0" applyFont="1"/>
    <xf numFmtId="0" fontId="10" fillId="0" borderId="6" xfId="0" applyFont="1" applyBorder="1"/>
    <xf numFmtId="0" fontId="6" fillId="0" borderId="6" xfId="0" applyFont="1" applyBorder="1"/>
    <xf numFmtId="0" fontId="12" fillId="0" borderId="5" xfId="0" applyFont="1" applyBorder="1"/>
    <xf numFmtId="0" fontId="19" fillId="0" borderId="10" xfId="0" applyFont="1" applyBorder="1"/>
    <xf numFmtId="0" fontId="19" fillId="0" borderId="11" xfId="0" applyFont="1" applyBorder="1"/>
    <xf numFmtId="0" fontId="19" fillId="0" borderId="0" xfId="0" applyFont="1"/>
    <xf numFmtId="0" fontId="17" fillId="0" borderId="0" xfId="0" applyFont="1"/>
    <xf numFmtId="2" fontId="0" fillId="0" borderId="0" xfId="0" applyNumberFormat="1"/>
    <xf numFmtId="0" fontId="26" fillId="0" borderId="0" xfId="0" applyFont="1"/>
    <xf numFmtId="14" fontId="0" fillId="0" borderId="0" xfId="0" applyNumberFormat="1"/>
    <xf numFmtId="0" fontId="2" fillId="0" borderId="10" xfId="0" applyFont="1" applyBorder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0" fillId="2" borderId="0" xfId="0" applyFill="1" applyAlignment="1">
      <alignment horizontal="center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17" fillId="0" borderId="1" xfId="0" applyFont="1" applyBorder="1"/>
    <xf numFmtId="0" fontId="17" fillId="0" borderId="1" xfId="0" applyFont="1" applyBorder="1" applyAlignment="1">
      <alignment horizontal="center"/>
    </xf>
    <xf numFmtId="0" fontId="6" fillId="0" borderId="0" xfId="0" applyFont="1" applyAlignment="1">
      <alignment horizontal="right"/>
    </xf>
    <xf numFmtId="0" fontId="27" fillId="0" borderId="0" xfId="0" applyFont="1"/>
    <xf numFmtId="0" fontId="0" fillId="2" borderId="1" xfId="0" applyFill="1" applyBorder="1" applyAlignment="1">
      <alignment horizontal="center"/>
    </xf>
    <xf numFmtId="0" fontId="22" fillId="0" borderId="5" xfId="0" applyFont="1" applyBorder="1"/>
    <xf numFmtId="0" fontId="22" fillId="0" borderId="7" xfId="0" applyFont="1" applyBorder="1" applyAlignment="1">
      <alignment horizontal="left" indent="1"/>
    </xf>
    <xf numFmtId="0" fontId="0" fillId="0" borderId="12" xfId="0" applyBorder="1"/>
    <xf numFmtId="0" fontId="0" fillId="6" borderId="0" xfId="0" applyFill="1" applyAlignment="1">
      <alignment horizontal="center"/>
    </xf>
    <xf numFmtId="0" fontId="22" fillId="0" borderId="0" xfId="0" applyFont="1" applyAlignment="1">
      <alignment horizontal="left" vertical="top"/>
    </xf>
    <xf numFmtId="0" fontId="1" fillId="0" borderId="0" xfId="0" applyFont="1"/>
    <xf numFmtId="1" fontId="1" fillId="3" borderId="0" xfId="0" applyNumberFormat="1" applyFont="1" applyFill="1" applyAlignment="1">
      <alignment horizontal="center"/>
    </xf>
    <xf numFmtId="1" fontId="1" fillId="0" borderId="0" xfId="0" applyNumberFormat="1" applyFont="1" applyAlignment="1">
      <alignment horizontal="center"/>
    </xf>
    <xf numFmtId="1" fontId="0" fillId="6" borderId="0" xfId="0" applyNumberFormat="1" applyFill="1" applyAlignment="1">
      <alignment horizontal="center"/>
    </xf>
    <xf numFmtId="1" fontId="22" fillId="0" borderId="0" xfId="0" applyNumberFormat="1" applyFont="1" applyAlignment="1">
      <alignment horizontal="left" vertical="top"/>
    </xf>
    <xf numFmtId="0" fontId="29" fillId="0" borderId="0" xfId="0" applyFont="1" applyAlignment="1">
      <alignment horizontal="center"/>
    </xf>
    <xf numFmtId="0" fontId="29" fillId="0" borderId="0" xfId="0" applyFont="1" applyAlignment="1">
      <alignment horizontal="left"/>
    </xf>
    <xf numFmtId="164" fontId="29" fillId="0" borderId="0" xfId="0" applyNumberFormat="1" applyFont="1" applyAlignment="1">
      <alignment horizontal="center"/>
    </xf>
    <xf numFmtId="0" fontId="29" fillId="0" borderId="0" xfId="0" applyFont="1"/>
    <xf numFmtId="18" fontId="5" fillId="0" borderId="0" xfId="0" applyNumberFormat="1" applyFont="1" applyAlignment="1">
      <alignment vertical="center"/>
    </xf>
    <xf numFmtId="0" fontId="30" fillId="0" borderId="0" xfId="0" applyFont="1" applyAlignment="1">
      <alignment wrapText="1"/>
    </xf>
    <xf numFmtId="1" fontId="0" fillId="0" borderId="2" xfId="0" quotePrefix="1" applyNumberFormat="1" applyBorder="1" applyAlignment="1">
      <alignment horizontal="center" vertical="center"/>
    </xf>
    <xf numFmtId="1" fontId="0" fillId="0" borderId="3" xfId="0" quotePrefix="1" applyNumberFormat="1" applyBorder="1" applyAlignment="1">
      <alignment horizontal="center" vertical="center"/>
    </xf>
    <xf numFmtId="18" fontId="0" fillId="0" borderId="1" xfId="0" applyNumberFormat="1" applyBorder="1" applyAlignment="1">
      <alignment horizontal="center" vertical="center"/>
    </xf>
    <xf numFmtId="0" fontId="0" fillId="0" borderId="2" xfId="0" quotePrefix="1" applyBorder="1" applyAlignment="1">
      <alignment horizontal="center" vertical="center"/>
    </xf>
    <xf numFmtId="0" fontId="0" fillId="0" borderId="3" xfId="0" quotePrefix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18" fontId="0" fillId="0" borderId="2" xfId="0" applyNumberFormat="1" applyBorder="1" applyAlignment="1">
      <alignment horizontal="center" vertical="center"/>
    </xf>
    <xf numFmtId="18" fontId="0" fillId="0" borderId="3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8" fontId="14" fillId="0" borderId="2" xfId="2" applyNumberFormat="1" applyFont="1" applyFill="1" applyBorder="1" applyAlignment="1">
      <alignment horizontal="center" vertical="center"/>
    </xf>
    <xf numFmtId="0" fontId="14" fillId="0" borderId="3" xfId="2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14" fontId="23" fillId="0" borderId="10" xfId="0" applyNumberFormat="1" applyFont="1" applyBorder="1" applyAlignment="1">
      <alignment horizontal="center"/>
    </xf>
    <xf numFmtId="14" fontId="26" fillId="0" borderId="0" xfId="0" applyNumberFormat="1" applyFont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4" fillId="0" borderId="1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2" xfId="0" quotePrefix="1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3" xfId="0" quotePrefix="1" applyFont="1" applyFill="1" applyBorder="1" applyAlignment="1">
      <alignment horizontal="center" vertical="center"/>
    </xf>
    <xf numFmtId="0" fontId="14" fillId="0" borderId="1" xfId="0" quotePrefix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 wrapText="1"/>
    </xf>
  </cellXfs>
  <cellStyles count="3">
    <cellStyle name="Good" xfId="1" builtinId="26"/>
    <cellStyle name="Neutral" xfId="2" builtinId="28"/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ustomXml" Target="../ink/ink2.xml"/><Relationship Id="rId2" Type="http://schemas.openxmlformats.org/officeDocument/2006/relationships/image" Target="../media/image1.png"/><Relationship Id="rId1" Type="http://schemas.openxmlformats.org/officeDocument/2006/relationships/customXml" Target="../ink/ink1.xml"/><Relationship Id="rId5" Type="http://schemas.openxmlformats.org/officeDocument/2006/relationships/customXml" Target="../ink/ink4.xml"/><Relationship Id="rId4" Type="http://schemas.openxmlformats.org/officeDocument/2006/relationships/customXml" Target="../ink/ink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171210</xdr:colOff>
      <xdr:row>35</xdr:row>
      <xdr:rowOff>104595</xdr:rowOff>
    </xdr:from>
    <xdr:to>
      <xdr:col>13</xdr:col>
      <xdr:colOff>171570</xdr:colOff>
      <xdr:row>35</xdr:row>
      <xdr:rowOff>104955</xdr:rowOff>
    </xdr:to>
    <mc:AlternateContent xmlns:mc="http://schemas.openxmlformats.org/markup-compatibility/2006" xmlns:xdr14="http://schemas.microsoft.com/office/excel/2010/spreadsheetDrawing" xmlns:aink="http://schemas.microsoft.com/office/drawing/2016/ink">
      <mc:Choice Requires="xdr14 aink">
        <xdr:contentPart xmlns:r="http://schemas.openxmlformats.org/officeDocument/2006/relationships" r:id="rId1">
          <xdr14:nvContentPartPr>
            <xdr14:cNvPr id="4" name="Ink 3">
              <a:extLst>
                <a:ext uri="{FF2B5EF4-FFF2-40B4-BE49-F238E27FC236}">
                  <a16:creationId xmlns:a16="http://schemas.microsoft.com/office/drawing/2014/main" id="{4EB76E94-B565-756D-8168-B87157EFB885}"/>
                </a:ext>
              </a:extLst>
            </xdr14:cNvPr>
            <xdr14:cNvContentPartPr/>
          </xdr14:nvContentPartPr>
          <xdr14:nvPr macro=""/>
          <xdr14:xfrm>
            <a:off x="5562360" y="7305495"/>
            <a:ext cx="360" cy="360"/>
          </xdr14:xfrm>
        </xdr:contentPart>
      </mc:Choice>
      <mc:Fallback xmlns="">
        <xdr:pic>
          <xdr:nvPicPr>
            <xdr:cNvPr id="4" name="Ink 3">
              <a:extLst>
                <a:ext uri="{FF2B5EF4-FFF2-40B4-BE49-F238E27FC236}">
                  <a16:creationId xmlns:a16="http://schemas.microsoft.com/office/drawing/2014/main" id="{4EB76E94-B565-756D-8168-B87157EFB885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5544720" y="7197855"/>
              <a:ext cx="36000" cy="216000"/>
            </a:xfrm>
            <a:prstGeom prst="rect">
              <a:avLst/>
            </a:prstGeom>
          </xdr:spPr>
        </xdr:pic>
      </mc:Fallback>
    </mc:AlternateContent>
    <xdr:clientData/>
  </xdr:twoCellAnchor>
  <xdr:oneCellAnchor>
    <xdr:from>
      <xdr:col>13</xdr:col>
      <xdr:colOff>171210</xdr:colOff>
      <xdr:row>48</xdr:row>
      <xdr:rowOff>0</xdr:rowOff>
    </xdr:from>
    <xdr:ext cx="360" cy="360"/>
    <mc:AlternateContent xmlns:mc="http://schemas.openxmlformats.org/markup-compatibility/2006" xmlns:xdr14="http://schemas.microsoft.com/office/excel/2010/spreadsheetDrawing" xmlns:aink="http://schemas.microsoft.com/office/drawing/2016/ink">
      <mc:Choice Requires="xdr14 aink">
        <xdr:contentPart xmlns:r="http://schemas.openxmlformats.org/officeDocument/2006/relationships" r:id="rId3">
          <xdr14:nvContentPartPr>
            <xdr14:cNvPr id="2" name="Ink 1">
              <a:extLst>
                <a:ext uri="{FF2B5EF4-FFF2-40B4-BE49-F238E27FC236}">
                  <a16:creationId xmlns:a16="http://schemas.microsoft.com/office/drawing/2014/main" id="{FD757887-F9CD-4849-8484-78B523D09BD5}"/>
                </a:ext>
              </a:extLst>
            </xdr14:cNvPr>
            <xdr14:cNvContentPartPr/>
          </xdr14:nvContentPartPr>
          <xdr14:nvPr macro=""/>
          <xdr14:xfrm>
            <a:off x="5562360" y="7305495"/>
            <a:ext cx="360" cy="360"/>
          </xdr14:xfrm>
        </xdr:contentPart>
      </mc:Choice>
      <mc:Fallback xmlns="">
        <xdr:pic>
          <xdr:nvPicPr>
            <xdr:cNvPr id="4" name="Ink 3">
              <a:extLst>
                <a:ext uri="{FF2B5EF4-FFF2-40B4-BE49-F238E27FC236}">
                  <a16:creationId xmlns:a16="http://schemas.microsoft.com/office/drawing/2014/main" id="{4EB76E94-B565-756D-8168-B87157EFB885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5544720" y="7197855"/>
              <a:ext cx="36000" cy="216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13</xdr:col>
      <xdr:colOff>171210</xdr:colOff>
      <xdr:row>48</xdr:row>
      <xdr:rowOff>0</xdr:rowOff>
    </xdr:from>
    <xdr:ext cx="360" cy="360"/>
    <mc:AlternateContent xmlns:mc="http://schemas.openxmlformats.org/markup-compatibility/2006" xmlns:xdr14="http://schemas.microsoft.com/office/excel/2010/spreadsheetDrawing" xmlns:aink="http://schemas.microsoft.com/office/drawing/2016/ink">
      <mc:Choice Requires="xdr14 aink">
        <xdr:contentPart xmlns:r="http://schemas.openxmlformats.org/officeDocument/2006/relationships" r:id="rId4">
          <xdr14:nvContentPartPr>
            <xdr14:cNvPr id="3" name="Ink 2">
              <a:extLst>
                <a:ext uri="{FF2B5EF4-FFF2-40B4-BE49-F238E27FC236}">
                  <a16:creationId xmlns:a16="http://schemas.microsoft.com/office/drawing/2014/main" id="{0A4E5DDD-4011-4BCA-8540-5B4509D34B26}"/>
                </a:ext>
              </a:extLst>
            </xdr14:cNvPr>
            <xdr14:cNvContentPartPr/>
          </xdr14:nvContentPartPr>
          <xdr14:nvPr macro=""/>
          <xdr14:xfrm>
            <a:off x="5562360" y="7305495"/>
            <a:ext cx="360" cy="360"/>
          </xdr14:xfrm>
        </xdr:contentPart>
      </mc:Choice>
      <mc:Fallback xmlns="">
        <xdr:pic>
          <xdr:nvPicPr>
            <xdr:cNvPr id="4" name="Ink 3">
              <a:extLst>
                <a:ext uri="{FF2B5EF4-FFF2-40B4-BE49-F238E27FC236}">
                  <a16:creationId xmlns:a16="http://schemas.microsoft.com/office/drawing/2014/main" id="{4EB76E94-B565-756D-8168-B87157EFB885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5544720" y="7197855"/>
              <a:ext cx="36000" cy="216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13</xdr:col>
      <xdr:colOff>171210</xdr:colOff>
      <xdr:row>48</xdr:row>
      <xdr:rowOff>0</xdr:rowOff>
    </xdr:from>
    <xdr:ext cx="360" cy="360"/>
    <mc:AlternateContent xmlns:mc="http://schemas.openxmlformats.org/markup-compatibility/2006" xmlns:xdr14="http://schemas.microsoft.com/office/excel/2010/spreadsheetDrawing" xmlns:aink="http://schemas.microsoft.com/office/drawing/2016/ink">
      <mc:Choice Requires="xdr14 aink">
        <xdr:contentPart xmlns:r="http://schemas.openxmlformats.org/officeDocument/2006/relationships" r:id="rId5">
          <xdr14:nvContentPartPr>
            <xdr14:cNvPr id="5" name="Ink 4">
              <a:extLst>
                <a:ext uri="{FF2B5EF4-FFF2-40B4-BE49-F238E27FC236}">
                  <a16:creationId xmlns:a16="http://schemas.microsoft.com/office/drawing/2014/main" id="{4DCAC6B5-E9BB-4D86-9356-BB0CF1F96570}"/>
                </a:ext>
              </a:extLst>
            </xdr14:cNvPr>
            <xdr14:cNvContentPartPr/>
          </xdr14:nvContentPartPr>
          <xdr14:nvPr macro=""/>
          <xdr14:xfrm>
            <a:off x="5562360" y="7305495"/>
            <a:ext cx="360" cy="360"/>
          </xdr14:xfrm>
        </xdr:contentPart>
      </mc:Choice>
      <mc:Fallback xmlns="">
        <xdr:pic>
          <xdr:nvPicPr>
            <xdr:cNvPr id="4" name="Ink 3">
              <a:extLst>
                <a:ext uri="{FF2B5EF4-FFF2-40B4-BE49-F238E27FC236}">
                  <a16:creationId xmlns:a16="http://schemas.microsoft.com/office/drawing/2014/main" id="{4EB76E94-B565-756D-8168-B87157EFB885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5544720" y="7197855"/>
              <a:ext cx="36000" cy="216000"/>
            </a:xfrm>
            <a:prstGeom prst="rect">
              <a:avLst/>
            </a:prstGeom>
          </xdr:spPr>
        </xdr:pic>
      </mc:Fallback>
    </mc:AlternateContent>
    <xdr:clientData/>
  </xdr:one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3-11-27T21:52:48.743"/>
    </inkml:context>
    <inkml:brush xml:id="br0">
      <inkml:brushProperty name="width" value="0.1" units="cm"/>
      <inkml:brushProperty name="height" value="0.6" units="cm"/>
      <inkml:brushProperty name="color" value="#849398"/>
      <inkml:brushProperty name="ignorePressure" value="1"/>
      <inkml:brushProperty name="inkEffects" value="pencil"/>
    </inkml:brush>
  </inkml:definitions>
  <inkml:trace contextRef="#ctx0" brushRef="#br0">1 1,'0'0</inkml:trace>
  <inkml:trace contextRef="#ctx0" brushRef="#br0" timeOffset="877.04">1 1,'0'0</inkml:trace>
</inkml:ink>
</file>

<file path=xl/ink/ink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4-05-02T18:35:53.225"/>
    </inkml:context>
    <inkml:brush xml:id="br0">
      <inkml:brushProperty name="width" value="0.1" units="cm"/>
      <inkml:brushProperty name="height" value="0.6" units="cm"/>
      <inkml:brushProperty name="color" value="#849398"/>
      <inkml:brushProperty name="ignorePressure" value="1"/>
      <inkml:brushProperty name="inkEffects" value="pencil"/>
    </inkml:brush>
  </inkml:definitions>
  <inkml:trace contextRef="#ctx0" brushRef="#br0">1 1,'0'0</inkml:trace>
  <inkml:trace contextRef="#ctx0" brushRef="#br0" timeOffset="1">1 1,'0'0</inkml:trace>
</inkml:ink>
</file>

<file path=xl/ink/ink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4-05-02T19:06:50.536"/>
    </inkml:context>
    <inkml:brush xml:id="br0">
      <inkml:brushProperty name="width" value="0.1" units="cm"/>
      <inkml:brushProperty name="height" value="0.6" units="cm"/>
      <inkml:brushProperty name="color" value="#849398"/>
      <inkml:brushProperty name="ignorePressure" value="1"/>
      <inkml:brushProperty name="inkEffects" value="pencil"/>
    </inkml:brush>
  </inkml:definitions>
  <inkml:trace contextRef="#ctx0" brushRef="#br0">1 1,'0'0</inkml:trace>
  <inkml:trace contextRef="#ctx0" brushRef="#br0" timeOffset="1">1 1,'0'0</inkml:trace>
</inkml:ink>
</file>

<file path=xl/ink/ink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4-05-02T19:11:37.579"/>
    </inkml:context>
    <inkml:brush xml:id="br0">
      <inkml:brushProperty name="width" value="0.1" units="cm"/>
      <inkml:brushProperty name="height" value="0.6" units="cm"/>
      <inkml:brushProperty name="color" value="#849398"/>
      <inkml:brushProperty name="ignorePressure" value="1"/>
      <inkml:brushProperty name="inkEffects" value="pencil"/>
    </inkml:brush>
  </inkml:definitions>
  <inkml:trace contextRef="#ctx0" brushRef="#br0">1 1,'0'0</inkml:trace>
  <inkml:trace contextRef="#ctx0" brushRef="#br0" timeOffset="1">1 1,'0'0</inkml:trace>
</inkml:ink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1F1BD7-5150-4A78-8718-BC190248F0C4}">
  <sheetPr>
    <tabColor rgb="FF92D050"/>
    <pageSetUpPr fitToPage="1"/>
  </sheetPr>
  <dimension ref="A1:AC59"/>
  <sheetViews>
    <sheetView tabSelected="1" zoomScale="90" zoomScaleNormal="90" workbookViewId="0">
      <selection activeCell="A2" sqref="A2"/>
    </sheetView>
  </sheetViews>
  <sheetFormatPr defaultRowHeight="15" x14ac:dyDescent="0.25"/>
  <cols>
    <col min="1" max="1" width="10.42578125" style="1" customWidth="1"/>
    <col min="2" max="3" width="12.7109375" style="1" customWidth="1"/>
    <col min="4" max="4" width="6" style="1" customWidth="1"/>
    <col min="5" max="11" width="4.28515625" style="1" customWidth="1"/>
    <col min="12" max="12" width="13.140625" style="1" customWidth="1"/>
    <col min="13" max="24" width="8.28515625" style="1" customWidth="1"/>
    <col min="25" max="26" width="10" style="1" customWidth="1"/>
    <col min="27" max="27" width="22.7109375" style="1" customWidth="1"/>
    <col min="29" max="29" width="0" hidden="1" customWidth="1"/>
  </cols>
  <sheetData>
    <row r="1" spans="1:29" s="8" customFormat="1" ht="28.5" customHeight="1" thickBot="1" x14ac:dyDescent="0.4">
      <c r="A1" s="53" t="s">
        <v>129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27"/>
      <c r="W1" s="27"/>
      <c r="X1" s="27"/>
      <c r="Y1" s="27"/>
      <c r="Z1" s="27"/>
      <c r="AA1" s="28" t="s">
        <v>122</v>
      </c>
    </row>
    <row r="2" spans="1:29" s="8" customFormat="1" ht="15.75" customHeight="1" x14ac:dyDescent="0.3">
      <c r="A2" s="52" t="s">
        <v>96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26" t="s">
        <v>121</v>
      </c>
    </row>
    <row r="3" spans="1:29" s="8" customFormat="1" ht="15.75" customHeight="1" x14ac:dyDescent="0.3">
      <c r="A3" s="64">
        <f ca="1">TODAY()</f>
        <v>45476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26" t="s">
        <v>91</v>
      </c>
    </row>
    <row r="4" spans="1:29" ht="15.75" customHeight="1" x14ac:dyDescent="0.25"/>
    <row r="5" spans="1:29" ht="22.9" customHeight="1" x14ac:dyDescent="0.25">
      <c r="E5" s="117" t="s">
        <v>55</v>
      </c>
      <c r="F5" s="118"/>
      <c r="G5" s="118"/>
      <c r="H5" s="118"/>
      <c r="I5" s="118"/>
      <c r="J5" s="118"/>
      <c r="K5" s="118"/>
      <c r="M5" s="117" t="s">
        <v>70</v>
      </c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118"/>
      <c r="Y5" s="13"/>
      <c r="Z5" s="13"/>
    </row>
    <row r="6" spans="1:29" s="5" customFormat="1" ht="63.6" customHeight="1" x14ac:dyDescent="0.25">
      <c r="A6" s="4" t="s">
        <v>72</v>
      </c>
      <c r="B6" s="4" t="s">
        <v>27</v>
      </c>
      <c r="C6" s="4" t="s">
        <v>90</v>
      </c>
      <c r="D6" s="4" t="s">
        <v>71</v>
      </c>
      <c r="E6" s="21" t="s">
        <v>48</v>
      </c>
      <c r="F6" s="21" t="s">
        <v>49</v>
      </c>
      <c r="G6" s="21" t="s">
        <v>50</v>
      </c>
      <c r="H6" s="21" t="s">
        <v>51</v>
      </c>
      <c r="I6" s="21" t="s">
        <v>52</v>
      </c>
      <c r="J6" s="21" t="s">
        <v>53</v>
      </c>
      <c r="K6" s="21" t="s">
        <v>54</v>
      </c>
      <c r="L6" s="4" t="s">
        <v>56</v>
      </c>
      <c r="M6" s="9" t="s">
        <v>57</v>
      </c>
      <c r="N6" s="9" t="s">
        <v>58</v>
      </c>
      <c r="O6" s="9" t="s">
        <v>59</v>
      </c>
      <c r="P6" s="9" t="s">
        <v>60</v>
      </c>
      <c r="Q6" s="9" t="s">
        <v>61</v>
      </c>
      <c r="R6" s="9" t="s">
        <v>62</v>
      </c>
      <c r="S6" s="9" t="s">
        <v>63</v>
      </c>
      <c r="T6" s="9" t="s">
        <v>64</v>
      </c>
      <c r="U6" s="9" t="s">
        <v>65</v>
      </c>
      <c r="V6" s="9" t="s">
        <v>66</v>
      </c>
      <c r="W6" s="9" t="s">
        <v>67</v>
      </c>
      <c r="X6" s="9" t="s">
        <v>68</v>
      </c>
      <c r="Y6" s="9" t="s">
        <v>93</v>
      </c>
      <c r="Z6" s="9" t="s">
        <v>92</v>
      </c>
      <c r="AA6" s="4" t="s">
        <v>69</v>
      </c>
      <c r="AC6" s="96" t="s">
        <v>128</v>
      </c>
    </row>
    <row r="7" spans="1:29" s="11" customFormat="1" ht="25.9" customHeight="1" x14ac:dyDescent="0.25">
      <c r="A7" s="103" t="s">
        <v>9</v>
      </c>
      <c r="B7" s="103">
        <v>50</v>
      </c>
      <c r="C7" s="103" t="s">
        <v>46</v>
      </c>
      <c r="D7" s="107">
        <f>COUNTIF(M7:X7,"&lt;&gt;")</f>
        <v>7</v>
      </c>
      <c r="E7" s="103"/>
      <c r="F7" s="103"/>
      <c r="G7" s="103" t="s">
        <v>11</v>
      </c>
      <c r="H7" s="103"/>
      <c r="I7" s="103"/>
      <c r="J7" s="103" t="s">
        <v>11</v>
      </c>
      <c r="K7" s="103"/>
      <c r="L7" s="115">
        <v>0.25</v>
      </c>
      <c r="M7" s="10">
        <v>60</v>
      </c>
      <c r="N7" s="10">
        <v>30</v>
      </c>
      <c r="O7" s="10">
        <v>30</v>
      </c>
      <c r="P7" s="10">
        <v>30</v>
      </c>
      <c r="Q7" s="10">
        <v>60</v>
      </c>
      <c r="R7" s="10">
        <v>60</v>
      </c>
      <c r="S7" s="10">
        <v>60</v>
      </c>
      <c r="T7" s="10"/>
      <c r="U7" s="10"/>
      <c r="V7" s="10"/>
      <c r="W7" s="10"/>
      <c r="X7" s="10"/>
      <c r="Y7" s="97">
        <f>SUM(M7:W7)</f>
        <v>330</v>
      </c>
      <c r="Z7" s="100">
        <f>SUM(Y7/60)</f>
        <v>5.5</v>
      </c>
      <c r="AA7" s="103"/>
    </row>
    <row r="8" spans="1:29" s="15" customFormat="1" ht="19.149999999999999" customHeight="1" x14ac:dyDescent="0.25">
      <c r="A8" s="104"/>
      <c r="B8" s="104"/>
      <c r="C8" s="104"/>
      <c r="D8" s="108"/>
      <c r="E8" s="104"/>
      <c r="F8" s="104"/>
      <c r="G8" s="104"/>
      <c r="H8" s="104"/>
      <c r="I8" s="104"/>
      <c r="J8" s="104"/>
      <c r="K8" s="104"/>
      <c r="L8" s="116"/>
      <c r="M8" s="14">
        <f>L7</f>
        <v>0.25</v>
      </c>
      <c r="N8" s="14">
        <f t="shared" ref="N8:T8" si="0">M8+TIME(0,M7,0)</f>
        <v>0.29166666666666669</v>
      </c>
      <c r="O8" s="14">
        <f t="shared" si="0"/>
        <v>0.3125</v>
      </c>
      <c r="P8" s="14">
        <f t="shared" si="0"/>
        <v>0.33333333333333331</v>
      </c>
      <c r="Q8" s="14">
        <f t="shared" si="0"/>
        <v>0.35416666666666663</v>
      </c>
      <c r="R8" s="14">
        <f t="shared" si="0"/>
        <v>0.39583333333333331</v>
      </c>
      <c r="S8" s="14">
        <f t="shared" si="0"/>
        <v>0.4375</v>
      </c>
      <c r="T8" s="14">
        <f t="shared" si="0"/>
        <v>0.47916666666666669</v>
      </c>
      <c r="U8" s="14"/>
      <c r="V8" s="14"/>
      <c r="W8" s="14"/>
      <c r="X8" s="14"/>
      <c r="Y8" s="98"/>
      <c r="Z8" s="101"/>
      <c r="AA8" s="104"/>
      <c r="AC8" s="95">
        <f>L7+(Y7/1440)</f>
        <v>0.47916666666666663</v>
      </c>
    </row>
    <row r="9" spans="1:29" s="11" customFormat="1" ht="25.9" customHeight="1" x14ac:dyDescent="0.25">
      <c r="A9" s="103" t="s">
        <v>1</v>
      </c>
      <c r="B9" s="103">
        <v>59</v>
      </c>
      <c r="C9" s="103" t="s">
        <v>30</v>
      </c>
      <c r="D9" s="107">
        <f t="shared" ref="D9" si="1">COUNTIF(M9:X9,"&lt;&gt;")</f>
        <v>8</v>
      </c>
      <c r="E9" s="103"/>
      <c r="F9" s="103"/>
      <c r="G9" s="103" t="s">
        <v>11</v>
      </c>
      <c r="H9" s="103"/>
      <c r="I9" s="103"/>
      <c r="J9" s="103" t="s">
        <v>11</v>
      </c>
      <c r="K9" s="103"/>
      <c r="L9" s="109">
        <v>0.45833333333333331</v>
      </c>
      <c r="M9" s="10">
        <v>60</v>
      </c>
      <c r="N9" s="10">
        <v>30</v>
      </c>
      <c r="O9" s="10">
        <v>30</v>
      </c>
      <c r="P9" s="10">
        <v>60</v>
      </c>
      <c r="Q9" s="10">
        <v>60</v>
      </c>
      <c r="R9" s="10">
        <v>30</v>
      </c>
      <c r="S9" s="10">
        <v>60</v>
      </c>
      <c r="T9" s="10">
        <v>60</v>
      </c>
      <c r="U9" s="10"/>
      <c r="V9" s="10"/>
      <c r="W9" s="10"/>
      <c r="X9" s="10"/>
      <c r="Y9" s="97">
        <f t="shared" ref="Y9" si="2">SUM(M9:W9)</f>
        <v>390</v>
      </c>
      <c r="Z9" s="100">
        <f t="shared" ref="Z9" si="3">SUM(Y9/60)</f>
        <v>6.5</v>
      </c>
      <c r="AA9" s="103"/>
    </row>
    <row r="10" spans="1:29" s="15" customFormat="1" ht="19.149999999999999" customHeight="1" x14ac:dyDescent="0.25">
      <c r="A10" s="104"/>
      <c r="B10" s="104"/>
      <c r="C10" s="104"/>
      <c r="D10" s="108"/>
      <c r="E10" s="104"/>
      <c r="F10" s="104"/>
      <c r="G10" s="104"/>
      <c r="H10" s="104"/>
      <c r="I10" s="104"/>
      <c r="J10" s="104"/>
      <c r="K10" s="104"/>
      <c r="L10" s="104"/>
      <c r="M10" s="14">
        <f>L9</f>
        <v>0.45833333333333331</v>
      </c>
      <c r="N10" s="14">
        <f t="shared" ref="N10:U10" si="4">M10+TIME(0,M9,0)</f>
        <v>0.5</v>
      </c>
      <c r="O10" s="14">
        <f t="shared" si="4"/>
        <v>0.52083333333333337</v>
      </c>
      <c r="P10" s="14">
        <f t="shared" si="4"/>
        <v>0.54166666666666674</v>
      </c>
      <c r="Q10" s="14">
        <f t="shared" si="4"/>
        <v>0.58333333333333337</v>
      </c>
      <c r="R10" s="14">
        <f t="shared" si="4"/>
        <v>0.625</v>
      </c>
      <c r="S10" s="14">
        <f t="shared" si="4"/>
        <v>0.64583333333333337</v>
      </c>
      <c r="T10" s="14">
        <f t="shared" si="4"/>
        <v>0.6875</v>
      </c>
      <c r="U10" s="14">
        <f t="shared" si="4"/>
        <v>0.72916666666666663</v>
      </c>
      <c r="V10" s="14"/>
      <c r="W10" s="14"/>
      <c r="X10" s="14"/>
      <c r="Y10" s="98"/>
      <c r="Z10" s="101"/>
      <c r="AA10" s="104"/>
      <c r="AC10" s="95">
        <f>L9+(Y9/1440)</f>
        <v>0.72916666666666663</v>
      </c>
    </row>
    <row r="11" spans="1:29" s="11" customFormat="1" ht="25.9" customHeight="1" x14ac:dyDescent="0.25">
      <c r="A11" s="103" t="s">
        <v>6</v>
      </c>
      <c r="B11" s="103">
        <v>69</v>
      </c>
      <c r="C11" s="103" t="s">
        <v>29</v>
      </c>
      <c r="D11" s="107">
        <f t="shared" ref="D11" si="5">COUNTIF(M11:X11,"&lt;&gt;")</f>
        <v>7</v>
      </c>
      <c r="E11" s="103" t="s">
        <v>11</v>
      </c>
      <c r="F11" s="103"/>
      <c r="G11" s="103"/>
      <c r="H11" s="103" t="s">
        <v>11</v>
      </c>
      <c r="I11" s="103"/>
      <c r="J11" s="103"/>
      <c r="K11" s="103"/>
      <c r="L11" s="115">
        <v>0.25</v>
      </c>
      <c r="M11" s="10">
        <v>60</v>
      </c>
      <c r="N11" s="10">
        <v>30</v>
      </c>
      <c r="O11" s="10">
        <v>60</v>
      </c>
      <c r="P11" s="10">
        <v>30</v>
      </c>
      <c r="Q11" s="10">
        <v>30</v>
      </c>
      <c r="R11" s="10">
        <v>60</v>
      </c>
      <c r="S11" s="10">
        <v>60</v>
      </c>
      <c r="T11" s="10"/>
      <c r="U11" s="10"/>
      <c r="V11" s="10"/>
      <c r="W11" s="10"/>
      <c r="X11" s="10"/>
      <c r="Y11" s="97">
        <f t="shared" ref="Y11" si="6">SUM(M11:W11)</f>
        <v>330</v>
      </c>
      <c r="Z11" s="100">
        <f t="shared" ref="Z11" si="7">SUM(Y11/60)</f>
        <v>5.5</v>
      </c>
      <c r="AA11" s="111"/>
    </row>
    <row r="12" spans="1:29" s="15" customFormat="1" ht="19.149999999999999" customHeight="1" x14ac:dyDescent="0.25">
      <c r="A12" s="104"/>
      <c r="B12" s="104"/>
      <c r="C12" s="104"/>
      <c r="D12" s="108"/>
      <c r="E12" s="104"/>
      <c r="F12" s="104"/>
      <c r="G12" s="104"/>
      <c r="H12" s="104"/>
      <c r="I12" s="104"/>
      <c r="J12" s="104"/>
      <c r="K12" s="104"/>
      <c r="L12" s="116"/>
      <c r="M12" s="14">
        <f>L11</f>
        <v>0.25</v>
      </c>
      <c r="N12" s="14">
        <f t="shared" ref="N12" si="8">M12+TIME(0,M11,0)</f>
        <v>0.29166666666666669</v>
      </c>
      <c r="O12" s="14">
        <f t="shared" ref="O12" si="9">N12+TIME(0,N11,0)</f>
        <v>0.3125</v>
      </c>
      <c r="P12" s="14">
        <f t="shared" ref="P12" si="10">O12+TIME(0,O11,0)</f>
        <v>0.35416666666666669</v>
      </c>
      <c r="Q12" s="14">
        <f t="shared" ref="Q12" si="11">P12+TIME(0,P11,0)</f>
        <v>0.375</v>
      </c>
      <c r="R12" s="14">
        <f t="shared" ref="R12" si="12">Q12+TIME(0,Q11,0)</f>
        <v>0.39583333333333331</v>
      </c>
      <c r="S12" s="14">
        <f t="shared" ref="S12" si="13">R12+TIME(0,R11,0)</f>
        <v>0.4375</v>
      </c>
      <c r="T12" s="14"/>
      <c r="U12" s="14"/>
      <c r="V12" s="14"/>
      <c r="W12" s="14"/>
      <c r="X12" s="14"/>
      <c r="Y12" s="98"/>
      <c r="Z12" s="101"/>
      <c r="AA12" s="104"/>
      <c r="AC12" s="95">
        <f>L11+(Y11/1440)</f>
        <v>0.47916666666666663</v>
      </c>
    </row>
    <row r="13" spans="1:29" s="11" customFormat="1" ht="25.9" customHeight="1" x14ac:dyDescent="0.25">
      <c r="A13" s="103" t="s">
        <v>10</v>
      </c>
      <c r="B13" s="103">
        <v>82</v>
      </c>
      <c r="C13" s="103" t="s">
        <v>28</v>
      </c>
      <c r="D13" s="107">
        <f t="shared" ref="D13" si="14">COUNTIF(M13:X13,"&lt;&gt;")</f>
        <v>5</v>
      </c>
      <c r="E13" s="103" t="s">
        <v>11</v>
      </c>
      <c r="F13" s="103"/>
      <c r="G13" s="103"/>
      <c r="H13" s="103" t="s">
        <v>11</v>
      </c>
      <c r="I13" s="103"/>
      <c r="J13" s="103"/>
      <c r="K13" s="103"/>
      <c r="L13" s="109">
        <v>0.45833333333333331</v>
      </c>
      <c r="M13" s="10">
        <v>60</v>
      </c>
      <c r="N13" s="10">
        <v>60</v>
      </c>
      <c r="O13" s="10">
        <v>60</v>
      </c>
      <c r="P13" s="10">
        <v>30</v>
      </c>
      <c r="Q13" s="10">
        <v>60</v>
      </c>
      <c r="R13" s="10"/>
      <c r="S13" s="10"/>
      <c r="T13" s="10"/>
      <c r="U13" s="10"/>
      <c r="V13" s="10"/>
      <c r="W13" s="10"/>
      <c r="X13" s="10"/>
      <c r="Y13" s="97">
        <f t="shared" ref="Y13" si="15">SUM(M13:W13)</f>
        <v>270</v>
      </c>
      <c r="Z13" s="100">
        <f t="shared" ref="Z13" si="16">SUM(Y13/60)</f>
        <v>4.5</v>
      </c>
      <c r="AA13" s="103"/>
    </row>
    <row r="14" spans="1:29" s="15" customFormat="1" ht="19.149999999999999" customHeight="1" x14ac:dyDescent="0.25">
      <c r="A14" s="104"/>
      <c r="B14" s="104"/>
      <c r="C14" s="104"/>
      <c r="D14" s="108"/>
      <c r="E14" s="104"/>
      <c r="F14" s="104"/>
      <c r="G14" s="104"/>
      <c r="H14" s="104"/>
      <c r="I14" s="104"/>
      <c r="J14" s="104"/>
      <c r="K14" s="104"/>
      <c r="L14" s="104"/>
      <c r="M14" s="14">
        <f>L13</f>
        <v>0.45833333333333331</v>
      </c>
      <c r="N14" s="14">
        <f t="shared" ref="N14:R14" si="17">M14+TIME(0,M13,0)</f>
        <v>0.5</v>
      </c>
      <c r="O14" s="14">
        <f t="shared" si="17"/>
        <v>0.54166666666666663</v>
      </c>
      <c r="P14" s="14">
        <f t="shared" si="17"/>
        <v>0.58333333333333326</v>
      </c>
      <c r="Q14" s="14">
        <f t="shared" si="17"/>
        <v>0.60416666666666663</v>
      </c>
      <c r="R14" s="14">
        <f t="shared" si="17"/>
        <v>0.64583333333333326</v>
      </c>
      <c r="S14" s="14"/>
      <c r="T14" s="14"/>
      <c r="U14" s="14"/>
      <c r="V14" s="14"/>
      <c r="W14" s="14"/>
      <c r="X14" s="14"/>
      <c r="Y14" s="98"/>
      <c r="Z14" s="101"/>
      <c r="AA14" s="104"/>
      <c r="AC14" s="95">
        <f>L13+(Y13/1440)</f>
        <v>0.64583333333333326</v>
      </c>
    </row>
    <row r="15" spans="1:29" s="11" customFormat="1" ht="25.9" customHeight="1" x14ac:dyDescent="0.25">
      <c r="A15" s="103" t="s">
        <v>0</v>
      </c>
      <c r="B15" s="103">
        <v>95</v>
      </c>
      <c r="C15" s="103" t="s">
        <v>31</v>
      </c>
      <c r="D15" s="107">
        <f t="shared" ref="D15" si="18">COUNTIF(M15:X15,"&lt;&gt;")</f>
        <v>4</v>
      </c>
      <c r="E15" s="103"/>
      <c r="F15" s="103"/>
      <c r="G15" s="103" t="s">
        <v>11</v>
      </c>
      <c r="H15" s="103"/>
      <c r="I15" s="103"/>
      <c r="J15" s="103" t="s">
        <v>11</v>
      </c>
      <c r="K15" s="103"/>
      <c r="L15" s="115">
        <v>0.25</v>
      </c>
      <c r="M15" s="10">
        <v>60</v>
      </c>
      <c r="N15" s="10">
        <v>30</v>
      </c>
      <c r="O15" s="10">
        <v>30</v>
      </c>
      <c r="P15" s="10">
        <v>60</v>
      </c>
      <c r="Q15" s="10"/>
      <c r="R15" s="10"/>
      <c r="S15" s="10"/>
      <c r="T15" s="10"/>
      <c r="U15" s="10"/>
      <c r="V15" s="10"/>
      <c r="W15" s="10"/>
      <c r="X15" s="10"/>
      <c r="Y15" s="97">
        <f t="shared" ref="Y15" si="19">SUM(M15:W15)</f>
        <v>180</v>
      </c>
      <c r="Z15" s="100">
        <f t="shared" ref="Z15" si="20">SUM(Y15/60)</f>
        <v>3</v>
      </c>
      <c r="AA15" s="103"/>
    </row>
    <row r="16" spans="1:29" s="15" customFormat="1" ht="19.149999999999999" customHeight="1" x14ac:dyDescent="0.25">
      <c r="A16" s="104"/>
      <c r="B16" s="104"/>
      <c r="C16" s="104"/>
      <c r="D16" s="108"/>
      <c r="E16" s="104"/>
      <c r="F16" s="104"/>
      <c r="G16" s="104"/>
      <c r="H16" s="104"/>
      <c r="I16" s="104"/>
      <c r="J16" s="104"/>
      <c r="K16" s="104"/>
      <c r="L16" s="116"/>
      <c r="M16" s="14">
        <f>L15</f>
        <v>0.25</v>
      </c>
      <c r="N16" s="14">
        <f t="shared" ref="N16:Q16" si="21">M16+TIME(0,M15,0)</f>
        <v>0.29166666666666669</v>
      </c>
      <c r="O16" s="14">
        <f t="shared" si="21"/>
        <v>0.3125</v>
      </c>
      <c r="P16" s="14">
        <f t="shared" si="21"/>
        <v>0.33333333333333331</v>
      </c>
      <c r="Q16" s="14">
        <f t="shared" si="21"/>
        <v>0.375</v>
      </c>
      <c r="R16" s="14"/>
      <c r="S16" s="14"/>
      <c r="T16" s="14"/>
      <c r="U16" s="14"/>
      <c r="V16" s="14"/>
      <c r="W16" s="14"/>
      <c r="X16" s="14"/>
      <c r="Y16" s="98"/>
      <c r="Z16" s="101"/>
      <c r="AA16" s="104"/>
      <c r="AC16" s="95">
        <f>L15+(Y15/1440)</f>
        <v>0.375</v>
      </c>
    </row>
    <row r="17" spans="1:29" s="11" customFormat="1" ht="25.9" customHeight="1" x14ac:dyDescent="0.25">
      <c r="A17" s="103" t="s">
        <v>2</v>
      </c>
      <c r="B17" s="103">
        <v>17</v>
      </c>
      <c r="C17" s="103" t="s">
        <v>32</v>
      </c>
      <c r="D17" s="107">
        <f t="shared" ref="D17" si="22">COUNTIF(M17:X17,"&lt;&gt;")</f>
        <v>8</v>
      </c>
      <c r="E17" s="100"/>
      <c r="F17" s="103"/>
      <c r="G17" s="100" t="s">
        <v>11</v>
      </c>
      <c r="H17" s="103"/>
      <c r="I17" s="100"/>
      <c r="J17" s="103" t="s">
        <v>11</v>
      </c>
      <c r="K17" s="100"/>
      <c r="L17" s="109">
        <v>0.375</v>
      </c>
      <c r="M17" s="10">
        <v>60</v>
      </c>
      <c r="N17" s="10">
        <v>30</v>
      </c>
      <c r="O17" s="10">
        <v>60</v>
      </c>
      <c r="P17" s="10">
        <v>30</v>
      </c>
      <c r="Q17" s="10">
        <v>60</v>
      </c>
      <c r="R17" s="10">
        <v>60</v>
      </c>
      <c r="S17" s="10">
        <v>30</v>
      </c>
      <c r="T17" s="10">
        <v>60</v>
      </c>
      <c r="U17" s="10"/>
      <c r="V17" s="10"/>
      <c r="W17" s="10"/>
      <c r="X17" s="10"/>
      <c r="Y17" s="97">
        <f t="shared" ref="Y17" si="23">SUM(M17:W17)</f>
        <v>390</v>
      </c>
      <c r="Z17" s="100">
        <f t="shared" ref="Z17" si="24">SUM(Y17/60)</f>
        <v>6.5</v>
      </c>
      <c r="AA17" s="103"/>
    </row>
    <row r="18" spans="1:29" s="15" customFormat="1" ht="19.149999999999999" customHeight="1" x14ac:dyDescent="0.25">
      <c r="A18" s="104"/>
      <c r="B18" s="104"/>
      <c r="C18" s="104"/>
      <c r="D18" s="108"/>
      <c r="E18" s="101"/>
      <c r="F18" s="104"/>
      <c r="G18" s="101"/>
      <c r="H18" s="104"/>
      <c r="I18" s="101"/>
      <c r="J18" s="104"/>
      <c r="K18" s="101"/>
      <c r="L18" s="110"/>
      <c r="M18" s="14">
        <f>L17</f>
        <v>0.375</v>
      </c>
      <c r="N18" s="14">
        <f t="shared" ref="N18:U18" si="25">M18+TIME(0,M17,0)</f>
        <v>0.41666666666666669</v>
      </c>
      <c r="O18" s="14">
        <f t="shared" si="25"/>
        <v>0.4375</v>
      </c>
      <c r="P18" s="14">
        <f t="shared" si="25"/>
        <v>0.47916666666666669</v>
      </c>
      <c r="Q18" s="14">
        <f t="shared" si="25"/>
        <v>0.5</v>
      </c>
      <c r="R18" s="14">
        <f t="shared" si="25"/>
        <v>0.54166666666666663</v>
      </c>
      <c r="S18" s="14">
        <f t="shared" si="25"/>
        <v>0.58333333333333326</v>
      </c>
      <c r="T18" s="14">
        <f t="shared" si="25"/>
        <v>0.60416666666666663</v>
      </c>
      <c r="U18" s="14">
        <f t="shared" si="25"/>
        <v>0.64583333333333326</v>
      </c>
      <c r="V18" s="14"/>
      <c r="W18" s="14"/>
      <c r="X18" s="14"/>
      <c r="Y18" s="98"/>
      <c r="Z18" s="101"/>
      <c r="AA18" s="104"/>
      <c r="AC18" s="95">
        <f>L17+(Y17/1440)</f>
        <v>0.64583333333333326</v>
      </c>
    </row>
    <row r="19" spans="1:29" s="11" customFormat="1" ht="25.9" customHeight="1" x14ac:dyDescent="0.25">
      <c r="A19" s="103" t="s">
        <v>19</v>
      </c>
      <c r="B19" s="103">
        <v>25</v>
      </c>
      <c r="C19" s="103" t="s">
        <v>33</v>
      </c>
      <c r="D19" s="107">
        <f t="shared" ref="D19" si="26">COUNTIF(M19:X19,"&lt;&gt;")</f>
        <v>3</v>
      </c>
      <c r="E19" s="100" t="s">
        <v>11</v>
      </c>
      <c r="F19" s="103"/>
      <c r="G19" s="103"/>
      <c r="H19" s="103" t="s">
        <v>11</v>
      </c>
      <c r="I19" s="100"/>
      <c r="J19" s="103"/>
      <c r="K19" s="103"/>
      <c r="L19" s="109">
        <v>0.60416666666666663</v>
      </c>
      <c r="M19" s="10">
        <v>30</v>
      </c>
      <c r="N19" s="10">
        <v>60</v>
      </c>
      <c r="O19" s="46">
        <v>60</v>
      </c>
      <c r="P19" s="10"/>
      <c r="Q19" s="10"/>
      <c r="R19" s="10"/>
      <c r="S19" s="10"/>
      <c r="T19" s="10"/>
      <c r="U19" s="10"/>
      <c r="V19" s="10"/>
      <c r="W19" s="10"/>
      <c r="X19" s="10"/>
      <c r="Y19" s="97">
        <f t="shared" ref="Y19" si="27">SUM(M19:W19)</f>
        <v>150</v>
      </c>
      <c r="Z19" s="100">
        <f t="shared" ref="Z19" si="28">SUM(Y19/60)</f>
        <v>2.5</v>
      </c>
      <c r="AA19" s="111"/>
    </row>
    <row r="20" spans="1:29" s="15" customFormat="1" ht="19.149999999999999" customHeight="1" x14ac:dyDescent="0.25">
      <c r="A20" s="104"/>
      <c r="B20" s="104"/>
      <c r="C20" s="104"/>
      <c r="D20" s="108"/>
      <c r="E20" s="101"/>
      <c r="F20" s="104"/>
      <c r="G20" s="104"/>
      <c r="H20" s="104"/>
      <c r="I20" s="101"/>
      <c r="J20" s="104"/>
      <c r="K20" s="104"/>
      <c r="L20" s="110"/>
      <c r="M20" s="14">
        <f>L19</f>
        <v>0.60416666666666663</v>
      </c>
      <c r="N20" s="14">
        <f t="shared" ref="N20:P20" si="29">M20+TIME(0,M19,0)</f>
        <v>0.625</v>
      </c>
      <c r="O20" s="14">
        <f t="shared" si="29"/>
        <v>0.66666666666666663</v>
      </c>
      <c r="P20" s="14">
        <f t="shared" si="29"/>
        <v>0.70833333333333326</v>
      </c>
      <c r="Q20" s="14"/>
      <c r="R20" s="14"/>
      <c r="S20" s="14"/>
      <c r="T20" s="14"/>
      <c r="U20" s="14"/>
      <c r="V20" s="14"/>
      <c r="W20" s="14"/>
      <c r="X20" s="14"/>
      <c r="Y20" s="98"/>
      <c r="Z20" s="101"/>
      <c r="AA20" s="104"/>
      <c r="AC20" s="95">
        <f>L19+(Y19/1440)</f>
        <v>0.70833333333333326</v>
      </c>
    </row>
    <row r="21" spans="1:29" s="11" customFormat="1" ht="25.9" customHeight="1" x14ac:dyDescent="0.25">
      <c r="A21" s="103" t="s">
        <v>15</v>
      </c>
      <c r="B21" s="103">
        <v>39</v>
      </c>
      <c r="C21" s="103" t="s">
        <v>36</v>
      </c>
      <c r="D21" s="107">
        <f t="shared" ref="D21" si="30">COUNTIF(M21:X21,"&lt;&gt;")</f>
        <v>4</v>
      </c>
      <c r="E21" s="103"/>
      <c r="F21" s="103"/>
      <c r="G21" s="103" t="s">
        <v>11</v>
      </c>
      <c r="H21" s="103"/>
      <c r="I21" s="103"/>
      <c r="J21" s="103" t="s">
        <v>11</v>
      </c>
      <c r="K21" s="103"/>
      <c r="L21" s="115">
        <v>0.25</v>
      </c>
      <c r="M21" s="10">
        <v>60</v>
      </c>
      <c r="N21" s="10">
        <v>30</v>
      </c>
      <c r="O21" s="10">
        <v>60</v>
      </c>
      <c r="P21" s="10">
        <v>60</v>
      </c>
      <c r="Q21" s="10"/>
      <c r="R21" s="10"/>
      <c r="S21" s="10"/>
      <c r="T21" s="10"/>
      <c r="U21" s="10"/>
      <c r="V21" s="10"/>
      <c r="W21" s="10"/>
      <c r="X21" s="10"/>
      <c r="Y21" s="97">
        <f t="shared" ref="Y21" si="31">SUM(M21:W21)</f>
        <v>210</v>
      </c>
      <c r="Z21" s="100">
        <f t="shared" ref="Z21" si="32">SUM(Y21/60)</f>
        <v>3.5</v>
      </c>
      <c r="AA21" s="111"/>
    </row>
    <row r="22" spans="1:29" s="15" customFormat="1" ht="19.149999999999999" customHeight="1" x14ac:dyDescent="0.25">
      <c r="A22" s="104"/>
      <c r="B22" s="104"/>
      <c r="C22" s="104"/>
      <c r="D22" s="108"/>
      <c r="E22" s="104"/>
      <c r="F22" s="104"/>
      <c r="G22" s="104"/>
      <c r="H22" s="104"/>
      <c r="I22" s="104"/>
      <c r="J22" s="104"/>
      <c r="K22" s="104"/>
      <c r="L22" s="116"/>
      <c r="M22" s="14">
        <f>L21</f>
        <v>0.25</v>
      </c>
      <c r="N22" s="14">
        <f t="shared" ref="N22:Q22" si="33">M22+TIME(0,M21,0)</f>
        <v>0.29166666666666669</v>
      </c>
      <c r="O22" s="14">
        <f t="shared" si="33"/>
        <v>0.3125</v>
      </c>
      <c r="P22" s="14">
        <f t="shared" si="33"/>
        <v>0.35416666666666669</v>
      </c>
      <c r="Q22" s="14">
        <f t="shared" si="33"/>
        <v>0.39583333333333337</v>
      </c>
      <c r="R22" s="14"/>
      <c r="S22" s="14"/>
      <c r="T22" s="14"/>
      <c r="U22" s="14"/>
      <c r="V22" s="14"/>
      <c r="W22" s="14"/>
      <c r="X22" s="14"/>
      <c r="Y22" s="98"/>
      <c r="Z22" s="101"/>
      <c r="AA22" s="112"/>
      <c r="AC22" s="95">
        <f>L21+(Y21/1440)</f>
        <v>0.39583333333333337</v>
      </c>
    </row>
    <row r="23" spans="1:29" s="11" customFormat="1" ht="25.9" customHeight="1" x14ac:dyDescent="0.25">
      <c r="A23" s="103" t="s">
        <v>12</v>
      </c>
      <c r="B23" s="103">
        <v>3</v>
      </c>
      <c r="C23" s="103" t="s">
        <v>35</v>
      </c>
      <c r="D23" s="107">
        <f t="shared" ref="D23" si="34">COUNTIF(M23:X23,"&lt;&gt;")</f>
        <v>4</v>
      </c>
      <c r="E23" s="103"/>
      <c r="F23" s="103"/>
      <c r="G23" s="103" t="s">
        <v>11</v>
      </c>
      <c r="H23" s="103"/>
      <c r="I23" s="103"/>
      <c r="J23" s="103" t="s">
        <v>11</v>
      </c>
      <c r="K23" s="103"/>
      <c r="L23" s="115">
        <v>0.29166666666666669</v>
      </c>
      <c r="M23" s="10">
        <v>60</v>
      </c>
      <c r="N23" s="10">
        <v>30</v>
      </c>
      <c r="O23" s="10">
        <v>60</v>
      </c>
      <c r="P23" s="10">
        <v>60</v>
      </c>
      <c r="Q23" s="10"/>
      <c r="R23" s="10"/>
      <c r="S23" s="10"/>
      <c r="T23" s="10"/>
      <c r="U23" s="10"/>
      <c r="V23" s="10"/>
      <c r="W23" s="10"/>
      <c r="X23" s="10"/>
      <c r="Y23" s="97">
        <f t="shared" ref="Y23" si="35">SUM(M23:W23)</f>
        <v>210</v>
      </c>
      <c r="Z23" s="100">
        <f t="shared" ref="Z23" si="36">SUM(Y23/60)</f>
        <v>3.5</v>
      </c>
      <c r="AA23" s="103"/>
    </row>
    <row r="24" spans="1:29" s="15" customFormat="1" ht="19.149999999999999" customHeight="1" x14ac:dyDescent="0.25">
      <c r="A24" s="104"/>
      <c r="B24" s="104"/>
      <c r="C24" s="104"/>
      <c r="D24" s="108"/>
      <c r="E24" s="104"/>
      <c r="F24" s="104"/>
      <c r="G24" s="104"/>
      <c r="H24" s="104"/>
      <c r="I24" s="104"/>
      <c r="J24" s="104"/>
      <c r="K24" s="104"/>
      <c r="L24" s="116"/>
      <c r="M24" s="14">
        <f>L23</f>
        <v>0.29166666666666669</v>
      </c>
      <c r="N24" s="14">
        <f t="shared" ref="N24:Q24" si="37">M24+TIME(0,M23,0)</f>
        <v>0.33333333333333337</v>
      </c>
      <c r="O24" s="14">
        <f t="shared" si="37"/>
        <v>0.35416666666666669</v>
      </c>
      <c r="P24" s="14">
        <f t="shared" si="37"/>
        <v>0.39583333333333337</v>
      </c>
      <c r="Q24" s="14">
        <f t="shared" si="37"/>
        <v>0.43750000000000006</v>
      </c>
      <c r="R24" s="14"/>
      <c r="S24" s="14"/>
      <c r="T24" s="14"/>
      <c r="U24" s="14"/>
      <c r="V24" s="14"/>
      <c r="W24" s="14"/>
      <c r="X24" s="14"/>
      <c r="Y24" s="98"/>
      <c r="Z24" s="101"/>
      <c r="AA24" s="104"/>
      <c r="AB24" s="11"/>
      <c r="AC24" s="95">
        <f>L23+(Y23/1440)</f>
        <v>0.4375</v>
      </c>
    </row>
    <row r="25" spans="1:29" s="11" customFormat="1" ht="25.9" customHeight="1" x14ac:dyDescent="0.25">
      <c r="A25" s="103" t="s">
        <v>13</v>
      </c>
      <c r="B25" s="103">
        <v>12</v>
      </c>
      <c r="C25" s="103" t="s">
        <v>37</v>
      </c>
      <c r="D25" s="107">
        <f t="shared" ref="D25" si="38">COUNTIF(M25:X25,"&lt;&gt;")</f>
        <v>4</v>
      </c>
      <c r="E25" s="103" t="s">
        <v>11</v>
      </c>
      <c r="F25" s="103"/>
      <c r="G25" s="103"/>
      <c r="H25" s="103" t="s">
        <v>11</v>
      </c>
      <c r="I25" s="103"/>
      <c r="J25" s="103"/>
      <c r="K25" s="103"/>
      <c r="L25" s="115">
        <v>0.25</v>
      </c>
      <c r="M25" s="10">
        <v>60</v>
      </c>
      <c r="N25" s="10">
        <v>30</v>
      </c>
      <c r="O25" s="10">
        <v>60</v>
      </c>
      <c r="P25" s="10">
        <v>30</v>
      </c>
      <c r="Q25" s="10"/>
      <c r="R25" s="10"/>
      <c r="S25" s="10"/>
      <c r="T25" s="10"/>
      <c r="U25" s="10"/>
      <c r="V25" s="10"/>
      <c r="W25" s="10"/>
      <c r="X25" s="10"/>
      <c r="Y25" s="97">
        <f t="shared" ref="Y25" si="39">SUM(M25:W25)</f>
        <v>180</v>
      </c>
      <c r="Z25" s="100">
        <f t="shared" ref="Z25" si="40">SUM(Y25/60)</f>
        <v>3</v>
      </c>
      <c r="AA25" s="103"/>
    </row>
    <row r="26" spans="1:29" s="15" customFormat="1" ht="19.149999999999999" customHeight="1" x14ac:dyDescent="0.25">
      <c r="A26" s="104"/>
      <c r="B26" s="104"/>
      <c r="C26" s="104"/>
      <c r="D26" s="108"/>
      <c r="E26" s="104"/>
      <c r="F26" s="104"/>
      <c r="G26" s="104"/>
      <c r="H26" s="104"/>
      <c r="I26" s="104"/>
      <c r="J26" s="104"/>
      <c r="K26" s="104"/>
      <c r="L26" s="116"/>
      <c r="M26" s="14">
        <f>L25</f>
        <v>0.25</v>
      </c>
      <c r="N26" s="14">
        <f t="shared" ref="N26:Q26" si="41">M26+TIME(0,M25,0)</f>
        <v>0.29166666666666669</v>
      </c>
      <c r="O26" s="14">
        <f t="shared" si="41"/>
        <v>0.3125</v>
      </c>
      <c r="P26" s="14">
        <f t="shared" si="41"/>
        <v>0.35416666666666669</v>
      </c>
      <c r="Q26" s="14">
        <f t="shared" si="41"/>
        <v>0.375</v>
      </c>
      <c r="R26" s="14"/>
      <c r="S26" s="14"/>
      <c r="T26" s="14"/>
      <c r="U26" s="14"/>
      <c r="V26" s="14"/>
      <c r="W26" s="14"/>
      <c r="X26" s="14"/>
      <c r="Y26" s="98"/>
      <c r="Z26" s="101"/>
      <c r="AA26" s="104"/>
      <c r="AC26" s="95">
        <f>L25+(Y25/1440)</f>
        <v>0.375</v>
      </c>
    </row>
    <row r="27" spans="1:29" s="11" customFormat="1" ht="25.9" customHeight="1" x14ac:dyDescent="0.25">
      <c r="A27" s="103" t="s">
        <v>14</v>
      </c>
      <c r="B27" s="103">
        <v>197</v>
      </c>
      <c r="C27" s="103" t="s">
        <v>38</v>
      </c>
      <c r="D27" s="107">
        <f t="shared" ref="D27" si="42">COUNTIF(M27:X27,"&lt;&gt;")</f>
        <v>3</v>
      </c>
      <c r="E27" s="103" t="s">
        <v>11</v>
      </c>
      <c r="F27" s="103"/>
      <c r="G27" s="103"/>
      <c r="H27" s="103" t="s">
        <v>11</v>
      </c>
      <c r="I27" s="103"/>
      <c r="J27" s="103"/>
      <c r="K27" s="103"/>
      <c r="L27" s="109">
        <v>0.375</v>
      </c>
      <c r="M27" s="10">
        <v>30</v>
      </c>
      <c r="N27" s="10">
        <v>60</v>
      </c>
      <c r="O27" s="10">
        <v>60</v>
      </c>
      <c r="P27" s="10"/>
      <c r="Q27" s="10"/>
      <c r="R27" s="10"/>
      <c r="S27" s="10"/>
      <c r="T27" s="10"/>
      <c r="U27" s="10"/>
      <c r="V27" s="10"/>
      <c r="W27" s="10"/>
      <c r="X27" s="10"/>
      <c r="Y27" s="97">
        <f t="shared" ref="Y27" si="43">SUM(M27:W27)</f>
        <v>150</v>
      </c>
      <c r="Z27" s="100">
        <f t="shared" ref="Z27" si="44">SUM(Y27/60)</f>
        <v>2.5</v>
      </c>
      <c r="AA27" s="103"/>
    </row>
    <row r="28" spans="1:29" s="15" customFormat="1" ht="19.149999999999999" customHeight="1" x14ac:dyDescent="0.25">
      <c r="A28" s="104"/>
      <c r="B28" s="104"/>
      <c r="C28" s="104"/>
      <c r="D28" s="108"/>
      <c r="E28" s="104"/>
      <c r="F28" s="104"/>
      <c r="G28" s="104"/>
      <c r="H28" s="104"/>
      <c r="I28" s="104"/>
      <c r="J28" s="104"/>
      <c r="K28" s="104"/>
      <c r="L28" s="110"/>
      <c r="M28" s="14">
        <f>L27</f>
        <v>0.375</v>
      </c>
      <c r="N28" s="14">
        <f t="shared" ref="N28:P28" si="45">M28+TIME(0,M27,0)</f>
        <v>0.39583333333333331</v>
      </c>
      <c r="O28" s="14">
        <f t="shared" si="45"/>
        <v>0.4375</v>
      </c>
      <c r="P28" s="14">
        <f t="shared" si="45"/>
        <v>0.47916666666666669</v>
      </c>
      <c r="Q28" s="14"/>
      <c r="R28" s="14"/>
      <c r="S28" s="14"/>
      <c r="T28" s="14"/>
      <c r="U28" s="14"/>
      <c r="V28" s="14"/>
      <c r="W28" s="14"/>
      <c r="X28" s="14"/>
      <c r="Y28" s="98"/>
      <c r="Z28" s="101"/>
      <c r="AA28" s="104"/>
      <c r="AC28" s="95">
        <f>L27+(Y27/1440)</f>
        <v>0.47916666666666669</v>
      </c>
    </row>
    <row r="29" spans="1:29" s="11" customFormat="1" ht="25.9" customHeight="1" x14ac:dyDescent="0.25">
      <c r="A29" s="103" t="s">
        <v>20</v>
      </c>
      <c r="B29" s="103">
        <v>189</v>
      </c>
      <c r="C29" s="103" t="s">
        <v>39</v>
      </c>
      <c r="D29" s="107">
        <f t="shared" ref="D29" si="46">COUNTIF(M29:X29,"&lt;&gt;")</f>
        <v>3</v>
      </c>
      <c r="E29" s="103" t="s">
        <v>11</v>
      </c>
      <c r="F29" s="103"/>
      <c r="G29" s="103"/>
      <c r="H29" s="103" t="s">
        <v>127</v>
      </c>
      <c r="I29" s="103"/>
      <c r="J29" s="103"/>
      <c r="K29" s="103"/>
      <c r="L29" s="109">
        <v>0.47916666666666669</v>
      </c>
      <c r="M29" s="10">
        <v>60</v>
      </c>
      <c r="N29" s="10">
        <v>30</v>
      </c>
      <c r="O29" s="10">
        <v>60</v>
      </c>
      <c r="P29" s="10"/>
      <c r="Q29" s="10"/>
      <c r="R29" s="10"/>
      <c r="S29" s="10"/>
      <c r="T29" s="10"/>
      <c r="U29" s="10"/>
      <c r="V29" s="10"/>
      <c r="W29" s="10"/>
      <c r="X29" s="10"/>
      <c r="Y29" s="97">
        <f t="shared" ref="Y29" si="47">SUM(M29:W29)</f>
        <v>150</v>
      </c>
      <c r="Z29" s="100">
        <f t="shared" ref="Z29" si="48">SUM(Y29/60)</f>
        <v>2.5</v>
      </c>
      <c r="AA29" s="103"/>
    </row>
    <row r="30" spans="1:29" s="15" customFormat="1" ht="19.149999999999999" customHeight="1" x14ac:dyDescent="0.25">
      <c r="A30" s="104"/>
      <c r="B30" s="104"/>
      <c r="C30" s="104"/>
      <c r="D30" s="108"/>
      <c r="E30" s="104"/>
      <c r="F30" s="104"/>
      <c r="G30" s="104"/>
      <c r="H30" s="104"/>
      <c r="I30" s="104"/>
      <c r="J30" s="104"/>
      <c r="K30" s="104"/>
      <c r="L30" s="110"/>
      <c r="M30" s="14">
        <f>L29</f>
        <v>0.47916666666666669</v>
      </c>
      <c r="N30" s="14">
        <f t="shared" ref="N30:P30" si="49">M30+TIME(0,M29,0)</f>
        <v>0.52083333333333337</v>
      </c>
      <c r="O30" s="14">
        <f t="shared" si="49"/>
        <v>0.54166666666666674</v>
      </c>
      <c r="P30" s="14">
        <f t="shared" si="49"/>
        <v>0.58333333333333337</v>
      </c>
      <c r="Q30" s="14"/>
      <c r="R30" s="14"/>
      <c r="S30" s="14"/>
      <c r="T30" s="14"/>
      <c r="U30" s="14"/>
      <c r="V30" s="14"/>
      <c r="W30" s="14"/>
      <c r="X30" s="14"/>
      <c r="Y30" s="98"/>
      <c r="Z30" s="101"/>
      <c r="AA30" s="104"/>
      <c r="AC30" s="95">
        <f>L29+(Y29/1440)</f>
        <v>0.58333333333333337</v>
      </c>
    </row>
    <row r="31" spans="1:29" s="11" customFormat="1" ht="25.9" customHeight="1" x14ac:dyDescent="0.25">
      <c r="A31" s="103" t="s">
        <v>3</v>
      </c>
      <c r="B31" s="103">
        <v>181</v>
      </c>
      <c r="C31" s="103" t="s">
        <v>40</v>
      </c>
      <c r="D31" s="107">
        <f t="shared" ref="D31" si="50">COUNTIF(M31:X31,"&lt;&gt;")</f>
        <v>5</v>
      </c>
      <c r="E31" s="103"/>
      <c r="F31" s="103"/>
      <c r="G31" s="103" t="s">
        <v>11</v>
      </c>
      <c r="H31" s="103"/>
      <c r="I31" s="103"/>
      <c r="J31" s="103" t="s">
        <v>11</v>
      </c>
      <c r="K31" s="103"/>
      <c r="L31" s="109">
        <v>0.4375</v>
      </c>
      <c r="M31" s="10">
        <v>60</v>
      </c>
      <c r="N31" s="10">
        <v>30</v>
      </c>
      <c r="O31" s="10">
        <v>60</v>
      </c>
      <c r="P31" s="10">
        <v>30</v>
      </c>
      <c r="Q31" s="10">
        <v>30</v>
      </c>
      <c r="R31" s="10"/>
      <c r="S31" s="10"/>
      <c r="T31" s="10"/>
      <c r="U31" s="10"/>
      <c r="V31" s="10"/>
      <c r="W31" s="10"/>
      <c r="X31" s="10"/>
      <c r="Y31" s="97">
        <f t="shared" ref="Y31" si="51">SUM(M31:W31)</f>
        <v>210</v>
      </c>
      <c r="Z31" s="100">
        <f t="shared" ref="Z31" si="52">SUM(Y31/60)</f>
        <v>3.5</v>
      </c>
      <c r="AA31" s="103"/>
    </row>
    <row r="32" spans="1:29" s="15" customFormat="1" ht="19.149999999999999" customHeight="1" x14ac:dyDescent="0.25">
      <c r="A32" s="104"/>
      <c r="B32" s="104"/>
      <c r="C32" s="104"/>
      <c r="D32" s="108"/>
      <c r="E32" s="104"/>
      <c r="F32" s="104"/>
      <c r="G32" s="104"/>
      <c r="H32" s="104"/>
      <c r="I32" s="104"/>
      <c r="J32" s="104"/>
      <c r="K32" s="104"/>
      <c r="L32" s="110"/>
      <c r="M32" s="14">
        <f>L31</f>
        <v>0.4375</v>
      </c>
      <c r="N32" s="14">
        <f t="shared" ref="N32:R32" si="53">M32+TIME(0,M31,0)</f>
        <v>0.47916666666666669</v>
      </c>
      <c r="O32" s="14">
        <f t="shared" si="53"/>
        <v>0.5</v>
      </c>
      <c r="P32" s="14">
        <f t="shared" si="53"/>
        <v>0.54166666666666663</v>
      </c>
      <c r="Q32" s="14">
        <f t="shared" si="53"/>
        <v>0.5625</v>
      </c>
      <c r="R32" s="14">
        <f t="shared" si="53"/>
        <v>0.58333333333333337</v>
      </c>
      <c r="S32" s="14"/>
      <c r="T32" s="14"/>
      <c r="U32" s="14"/>
      <c r="V32" s="14"/>
      <c r="W32" s="14"/>
      <c r="X32" s="14"/>
      <c r="Y32" s="98"/>
      <c r="Z32" s="101"/>
      <c r="AA32" s="104"/>
      <c r="AC32" s="95">
        <f>L31+(Y31/1440)</f>
        <v>0.58333333333333337</v>
      </c>
    </row>
    <row r="33" spans="1:29" s="11" customFormat="1" ht="25.9" customHeight="1" x14ac:dyDescent="0.25">
      <c r="A33" s="103" t="s">
        <v>21</v>
      </c>
      <c r="B33" s="103">
        <v>165</v>
      </c>
      <c r="C33" s="103" t="s">
        <v>41</v>
      </c>
      <c r="D33" s="107">
        <f t="shared" ref="D33" si="54">COUNTIF(M33:X33,"&lt;&gt;")</f>
        <v>3</v>
      </c>
      <c r="E33" s="103"/>
      <c r="F33" s="103"/>
      <c r="G33" s="103" t="s">
        <v>11</v>
      </c>
      <c r="H33" s="103"/>
      <c r="I33" s="103"/>
      <c r="J33" s="103" t="s">
        <v>11</v>
      </c>
      <c r="K33" s="103"/>
      <c r="L33" s="115">
        <v>0.25</v>
      </c>
      <c r="M33" s="10">
        <v>30</v>
      </c>
      <c r="N33" s="10">
        <v>60</v>
      </c>
      <c r="O33" s="10">
        <v>60</v>
      </c>
      <c r="P33" s="10"/>
      <c r="Q33" s="10"/>
      <c r="R33" s="10"/>
      <c r="S33" s="10"/>
      <c r="T33" s="10"/>
      <c r="U33" s="10"/>
      <c r="V33" s="10"/>
      <c r="W33" s="10"/>
      <c r="X33" s="10"/>
      <c r="Y33" s="97">
        <f t="shared" ref="Y33" si="55">SUM(M33:W33)</f>
        <v>150</v>
      </c>
      <c r="Z33" s="100">
        <f t="shared" ref="Z33" si="56">SUM(Y33/60)</f>
        <v>2.5</v>
      </c>
      <c r="AA33" s="111"/>
    </row>
    <row r="34" spans="1:29" s="15" customFormat="1" ht="19.149999999999999" customHeight="1" x14ac:dyDescent="0.25">
      <c r="A34" s="104"/>
      <c r="B34" s="104"/>
      <c r="C34" s="104"/>
      <c r="D34" s="108"/>
      <c r="E34" s="104"/>
      <c r="F34" s="104"/>
      <c r="G34" s="104"/>
      <c r="H34" s="104"/>
      <c r="I34" s="104"/>
      <c r="J34" s="104"/>
      <c r="K34" s="104"/>
      <c r="L34" s="116"/>
      <c r="M34" s="14">
        <f>L33</f>
        <v>0.25</v>
      </c>
      <c r="N34" s="14">
        <f t="shared" ref="N34:P34" si="57">M34+TIME(0,M33,0)</f>
        <v>0.27083333333333331</v>
      </c>
      <c r="O34" s="14">
        <f t="shared" si="57"/>
        <v>0.3125</v>
      </c>
      <c r="P34" s="14">
        <f t="shared" si="57"/>
        <v>0.35416666666666669</v>
      </c>
      <c r="Q34" s="14"/>
      <c r="R34" s="14"/>
      <c r="S34" s="14"/>
      <c r="T34" s="14"/>
      <c r="U34" s="14"/>
      <c r="V34" s="14"/>
      <c r="W34" s="14"/>
      <c r="X34" s="14"/>
      <c r="Y34" s="98"/>
      <c r="Z34" s="101"/>
      <c r="AA34" s="112"/>
      <c r="AC34" s="95">
        <f>L33+(Y33/1440)</f>
        <v>0.35416666666666669</v>
      </c>
    </row>
    <row r="35" spans="1:29" s="11" customFormat="1" ht="25.9" customHeight="1" x14ac:dyDescent="0.25">
      <c r="A35" s="103" t="s">
        <v>22</v>
      </c>
      <c r="B35" s="103">
        <v>159</v>
      </c>
      <c r="C35" s="103" t="s">
        <v>34</v>
      </c>
      <c r="D35" s="107">
        <f t="shared" ref="D35" si="58">COUNTIF(M35:X35,"&lt;&gt;")</f>
        <v>3</v>
      </c>
      <c r="E35" s="103"/>
      <c r="F35" s="103"/>
      <c r="G35" s="103" t="s">
        <v>11</v>
      </c>
      <c r="H35" s="103"/>
      <c r="I35" s="103"/>
      <c r="J35" s="103" t="s">
        <v>11</v>
      </c>
      <c r="K35" s="103"/>
      <c r="L35" s="109">
        <v>0.64583333333333337</v>
      </c>
      <c r="M35" s="10">
        <v>60</v>
      </c>
      <c r="N35" s="10">
        <v>60</v>
      </c>
      <c r="O35" s="10">
        <v>30</v>
      </c>
      <c r="P35" s="10"/>
      <c r="Q35" s="10"/>
      <c r="R35" s="10"/>
      <c r="S35" s="10"/>
      <c r="T35" s="10"/>
      <c r="U35" s="10"/>
      <c r="V35" s="10"/>
      <c r="W35" s="10"/>
      <c r="X35" s="10"/>
      <c r="Y35" s="97">
        <f t="shared" ref="Y35" si="59">SUM(M35:W35)</f>
        <v>150</v>
      </c>
      <c r="Z35" s="100">
        <f t="shared" ref="Z35" si="60">SUM(Y35/60)</f>
        <v>2.5</v>
      </c>
      <c r="AA35" s="103"/>
    </row>
    <row r="36" spans="1:29" s="15" customFormat="1" ht="19.149999999999999" customHeight="1" x14ac:dyDescent="0.25">
      <c r="A36" s="104"/>
      <c r="B36" s="104"/>
      <c r="C36" s="104"/>
      <c r="D36" s="108"/>
      <c r="E36" s="104"/>
      <c r="F36" s="104"/>
      <c r="G36" s="104"/>
      <c r="H36" s="104"/>
      <c r="I36" s="104"/>
      <c r="J36" s="104"/>
      <c r="K36" s="104"/>
      <c r="L36" s="110"/>
      <c r="M36" s="14">
        <f>L35</f>
        <v>0.64583333333333337</v>
      </c>
      <c r="N36" s="14">
        <f t="shared" ref="N36:P36" si="61">M36+TIME(0,M35,0)</f>
        <v>0.6875</v>
      </c>
      <c r="O36" s="14">
        <f t="shared" si="61"/>
        <v>0.72916666666666663</v>
      </c>
      <c r="P36" s="14">
        <f t="shared" si="61"/>
        <v>0.75</v>
      </c>
      <c r="Q36" s="14"/>
      <c r="R36" s="14"/>
      <c r="S36" s="14"/>
      <c r="T36" s="14"/>
      <c r="U36" s="14"/>
      <c r="V36" s="14"/>
      <c r="W36" s="14"/>
      <c r="X36" s="14"/>
      <c r="Y36" s="98"/>
      <c r="Z36" s="101"/>
      <c r="AA36" s="104"/>
      <c r="AC36" s="95">
        <f>L35+(Y35/1440)</f>
        <v>0.75</v>
      </c>
    </row>
    <row r="37" spans="1:29" s="11" customFormat="1" ht="25.9" customHeight="1" x14ac:dyDescent="0.25">
      <c r="A37" s="103" t="s">
        <v>5</v>
      </c>
      <c r="B37" s="103">
        <v>148</v>
      </c>
      <c r="C37" s="103" t="s">
        <v>42</v>
      </c>
      <c r="D37" s="107">
        <f t="shared" ref="D37" si="62">COUNTIF(M37:X37,"&lt;&gt;")</f>
        <v>3</v>
      </c>
      <c r="E37" s="103"/>
      <c r="F37" s="103"/>
      <c r="G37" s="103" t="s">
        <v>11</v>
      </c>
      <c r="H37" s="103"/>
      <c r="I37" s="103"/>
      <c r="J37" s="103" t="s">
        <v>11</v>
      </c>
      <c r="K37" s="103"/>
      <c r="L37" s="109">
        <v>0.60416666666666663</v>
      </c>
      <c r="M37" s="10">
        <v>60</v>
      </c>
      <c r="N37" s="10">
        <v>60</v>
      </c>
      <c r="O37" s="10">
        <v>30</v>
      </c>
      <c r="P37" s="10"/>
      <c r="Q37" s="10"/>
      <c r="R37" s="10"/>
      <c r="S37" s="10"/>
      <c r="T37" s="10"/>
      <c r="U37" s="10"/>
      <c r="V37" s="10"/>
      <c r="W37" s="10"/>
      <c r="X37" s="10"/>
      <c r="Y37" s="97">
        <f t="shared" ref="Y37" si="63">SUM(M37:W37)</f>
        <v>150</v>
      </c>
      <c r="Z37" s="100">
        <f t="shared" ref="Z37" si="64">SUM(Y37/60)</f>
        <v>2.5</v>
      </c>
      <c r="AA37" s="103"/>
    </row>
    <row r="38" spans="1:29" s="15" customFormat="1" ht="19.149999999999999" customHeight="1" x14ac:dyDescent="0.25">
      <c r="A38" s="104"/>
      <c r="B38" s="104"/>
      <c r="C38" s="104"/>
      <c r="D38" s="108"/>
      <c r="E38" s="104"/>
      <c r="F38" s="104"/>
      <c r="G38" s="104"/>
      <c r="H38" s="104"/>
      <c r="I38" s="104"/>
      <c r="J38" s="104"/>
      <c r="K38" s="104"/>
      <c r="L38" s="104"/>
      <c r="M38" s="14">
        <f>L37</f>
        <v>0.60416666666666663</v>
      </c>
      <c r="N38" s="14">
        <f t="shared" ref="N38:P38" si="65">M38+TIME(0,M37,0)</f>
        <v>0.64583333333333326</v>
      </c>
      <c r="O38" s="14">
        <f t="shared" si="65"/>
        <v>0.68749999999999989</v>
      </c>
      <c r="P38" s="14">
        <f t="shared" si="65"/>
        <v>0.70833333333333326</v>
      </c>
      <c r="Q38" s="14"/>
      <c r="R38" s="14"/>
      <c r="S38" s="14"/>
      <c r="T38" s="14"/>
      <c r="U38" s="14"/>
      <c r="V38" s="14"/>
      <c r="W38" s="14"/>
      <c r="X38" s="14"/>
      <c r="Y38" s="98"/>
      <c r="Z38" s="101"/>
      <c r="AA38" s="104"/>
      <c r="AC38" s="95">
        <f>L37+(Y37/1440)</f>
        <v>0.70833333333333326</v>
      </c>
    </row>
    <row r="39" spans="1:29" s="11" customFormat="1" ht="25.9" customHeight="1" x14ac:dyDescent="0.25">
      <c r="A39" s="103" t="s">
        <v>17</v>
      </c>
      <c r="B39" s="103">
        <v>132</v>
      </c>
      <c r="C39" s="103" t="s">
        <v>43</v>
      </c>
      <c r="D39" s="107">
        <f t="shared" ref="D39" si="66">COUNTIF(M39:X39,"&lt;&gt;")</f>
        <v>7</v>
      </c>
      <c r="E39" s="103"/>
      <c r="F39" s="103"/>
      <c r="G39" s="103" t="s">
        <v>11</v>
      </c>
      <c r="H39" s="103"/>
      <c r="I39" s="103"/>
      <c r="J39" s="103" t="s">
        <v>11</v>
      </c>
      <c r="K39" s="103"/>
      <c r="L39" s="109">
        <v>0.39583333333333331</v>
      </c>
      <c r="M39" s="10">
        <v>60</v>
      </c>
      <c r="N39" s="10">
        <v>30</v>
      </c>
      <c r="O39" s="10">
        <v>30</v>
      </c>
      <c r="P39" s="10">
        <v>60</v>
      </c>
      <c r="Q39" s="10">
        <v>30</v>
      </c>
      <c r="R39" s="10">
        <v>30</v>
      </c>
      <c r="S39" s="10">
        <v>30</v>
      </c>
      <c r="T39" s="10"/>
      <c r="U39" s="10"/>
      <c r="V39" s="10"/>
      <c r="W39" s="10"/>
      <c r="X39" s="10"/>
      <c r="Y39" s="97">
        <f t="shared" ref="Y39" si="67">SUM(M39:W39)</f>
        <v>270</v>
      </c>
      <c r="Z39" s="100">
        <f t="shared" ref="Z39" si="68">SUM(Y39/60)</f>
        <v>4.5</v>
      </c>
      <c r="AA39" s="103"/>
    </row>
    <row r="40" spans="1:29" s="15" customFormat="1" ht="19.149999999999999" customHeight="1" x14ac:dyDescent="0.25">
      <c r="A40" s="104"/>
      <c r="B40" s="104"/>
      <c r="C40" s="104"/>
      <c r="D40" s="108"/>
      <c r="E40" s="104"/>
      <c r="F40" s="104"/>
      <c r="G40" s="104"/>
      <c r="H40" s="104"/>
      <c r="I40" s="104"/>
      <c r="J40" s="104"/>
      <c r="K40" s="104"/>
      <c r="L40" s="104"/>
      <c r="M40" s="14">
        <f>L39</f>
        <v>0.39583333333333331</v>
      </c>
      <c r="N40" s="14">
        <f t="shared" ref="N40:T40" si="69">M40+TIME(0,M39,0)</f>
        <v>0.4375</v>
      </c>
      <c r="O40" s="14">
        <f t="shared" si="69"/>
        <v>0.45833333333333331</v>
      </c>
      <c r="P40" s="14">
        <f t="shared" si="69"/>
        <v>0.47916666666666663</v>
      </c>
      <c r="Q40" s="14">
        <f t="shared" si="69"/>
        <v>0.52083333333333326</v>
      </c>
      <c r="R40" s="14">
        <f t="shared" si="69"/>
        <v>0.54166666666666663</v>
      </c>
      <c r="S40" s="14">
        <f t="shared" si="69"/>
        <v>0.5625</v>
      </c>
      <c r="T40" s="14">
        <f t="shared" si="69"/>
        <v>0.58333333333333337</v>
      </c>
      <c r="U40" s="14"/>
      <c r="V40" s="14"/>
      <c r="W40" s="14"/>
      <c r="X40" s="14"/>
      <c r="Y40" s="98"/>
      <c r="Z40" s="101"/>
      <c r="AA40" s="104"/>
      <c r="AC40" s="95">
        <f>L39+(Y39/1440)</f>
        <v>0.58333333333333326</v>
      </c>
    </row>
    <row r="41" spans="1:29" s="11" customFormat="1" ht="25.9" customHeight="1" x14ac:dyDescent="0.25">
      <c r="A41" s="103" t="s">
        <v>4</v>
      </c>
      <c r="B41" s="103">
        <v>119</v>
      </c>
      <c r="C41" s="103" t="s">
        <v>44</v>
      </c>
      <c r="D41" s="107">
        <f t="shared" ref="D41" si="70">COUNTIF(M41:X41,"&lt;&gt;")</f>
        <v>6</v>
      </c>
      <c r="E41" s="103" t="s">
        <v>11</v>
      </c>
      <c r="F41" s="103"/>
      <c r="G41" s="103"/>
      <c r="H41" s="103" t="s">
        <v>11</v>
      </c>
      <c r="I41" s="103"/>
      <c r="J41" s="103"/>
      <c r="K41" s="103"/>
      <c r="L41" s="115">
        <v>0.25</v>
      </c>
      <c r="M41" s="10">
        <v>60</v>
      </c>
      <c r="N41" s="10">
        <v>60</v>
      </c>
      <c r="O41" s="10">
        <v>60</v>
      </c>
      <c r="P41" s="10">
        <v>30</v>
      </c>
      <c r="Q41" s="10">
        <v>30</v>
      </c>
      <c r="R41" s="10">
        <v>60</v>
      </c>
      <c r="S41" s="10"/>
      <c r="T41" s="10"/>
      <c r="U41" s="10"/>
      <c r="V41" s="10"/>
      <c r="W41" s="10"/>
      <c r="X41" s="10"/>
      <c r="Y41" s="97">
        <f t="shared" ref="Y41" si="71">SUM(M41:W41)</f>
        <v>300</v>
      </c>
      <c r="Z41" s="100">
        <f t="shared" ref="Z41" si="72">SUM(Y41/60)</f>
        <v>5</v>
      </c>
      <c r="AA41" s="103"/>
    </row>
    <row r="42" spans="1:29" s="15" customFormat="1" ht="19.149999999999999" customHeight="1" x14ac:dyDescent="0.25">
      <c r="A42" s="104"/>
      <c r="B42" s="104"/>
      <c r="C42" s="104"/>
      <c r="D42" s="108"/>
      <c r="E42" s="104"/>
      <c r="F42" s="104"/>
      <c r="G42" s="104"/>
      <c r="H42" s="104"/>
      <c r="I42" s="104"/>
      <c r="J42" s="104"/>
      <c r="K42" s="104"/>
      <c r="L42" s="116"/>
      <c r="M42" s="14">
        <f>L41</f>
        <v>0.25</v>
      </c>
      <c r="N42" s="14">
        <f t="shared" ref="N42:S42" si="73">M42+TIME(0,M41,0)</f>
        <v>0.29166666666666669</v>
      </c>
      <c r="O42" s="14">
        <f t="shared" si="73"/>
        <v>0.33333333333333337</v>
      </c>
      <c r="P42" s="14">
        <f t="shared" si="73"/>
        <v>0.37500000000000006</v>
      </c>
      <c r="Q42" s="14">
        <f t="shared" si="73"/>
        <v>0.39583333333333337</v>
      </c>
      <c r="R42" s="14">
        <f t="shared" si="73"/>
        <v>0.41666666666666669</v>
      </c>
      <c r="S42" s="14">
        <f t="shared" si="73"/>
        <v>0.45833333333333337</v>
      </c>
      <c r="T42" s="14"/>
      <c r="U42" s="14"/>
      <c r="V42" s="14"/>
      <c r="W42" s="14"/>
      <c r="X42" s="14"/>
      <c r="Y42" s="98"/>
      <c r="Z42" s="101"/>
      <c r="AA42" s="104"/>
      <c r="AC42" s="95">
        <f>L41+(Y41/1440)</f>
        <v>0.45833333333333337</v>
      </c>
    </row>
    <row r="43" spans="1:29" s="11" customFormat="1" ht="25.9" customHeight="1" x14ac:dyDescent="0.25">
      <c r="A43" s="103" t="s">
        <v>7</v>
      </c>
      <c r="B43" s="103">
        <v>106</v>
      </c>
      <c r="C43" s="103" t="s">
        <v>45</v>
      </c>
      <c r="D43" s="107">
        <f t="shared" ref="D43" si="74">COUNTIF(M43:X43,"&lt;&gt;")</f>
        <v>3</v>
      </c>
      <c r="E43" s="103" t="s">
        <v>11</v>
      </c>
      <c r="F43" s="103"/>
      <c r="G43" s="103"/>
      <c r="H43" s="103" t="s">
        <v>11</v>
      </c>
      <c r="I43" s="103"/>
      <c r="J43" s="103"/>
      <c r="K43" s="103"/>
      <c r="L43" s="109">
        <v>0.45833333333333331</v>
      </c>
      <c r="M43" s="10">
        <v>30</v>
      </c>
      <c r="N43" s="10">
        <v>60</v>
      </c>
      <c r="O43" s="10">
        <v>60</v>
      </c>
      <c r="P43" s="10"/>
      <c r="Q43" s="10"/>
      <c r="R43" s="10"/>
      <c r="S43" s="10"/>
      <c r="T43" s="10"/>
      <c r="U43" s="10"/>
      <c r="V43" s="10"/>
      <c r="W43" s="10"/>
      <c r="X43" s="10"/>
      <c r="Y43" s="97">
        <f t="shared" ref="Y43" si="75">SUM(M43:W43)</f>
        <v>150</v>
      </c>
      <c r="Z43" s="100">
        <f t="shared" ref="Z43" si="76">SUM(Y43/60)</f>
        <v>2.5</v>
      </c>
      <c r="AA43" s="103"/>
    </row>
    <row r="44" spans="1:29" s="15" customFormat="1" ht="19.149999999999999" customHeight="1" x14ac:dyDescent="0.25">
      <c r="A44" s="104"/>
      <c r="B44" s="104"/>
      <c r="C44" s="104"/>
      <c r="D44" s="108"/>
      <c r="E44" s="104"/>
      <c r="F44" s="104"/>
      <c r="G44" s="104"/>
      <c r="H44" s="104"/>
      <c r="I44" s="104"/>
      <c r="J44" s="104"/>
      <c r="K44" s="104"/>
      <c r="L44" s="104"/>
      <c r="M44" s="14">
        <f>L43</f>
        <v>0.45833333333333331</v>
      </c>
      <c r="N44" s="14">
        <f t="shared" ref="N44:P44" si="77">M44+TIME(0,M43,0)</f>
        <v>0.47916666666666663</v>
      </c>
      <c r="O44" s="14">
        <f t="shared" si="77"/>
        <v>0.52083333333333326</v>
      </c>
      <c r="P44" s="14">
        <f t="shared" si="77"/>
        <v>0.56249999999999989</v>
      </c>
      <c r="Q44" s="14"/>
      <c r="R44" s="14"/>
      <c r="S44" s="14"/>
      <c r="T44" s="14"/>
      <c r="U44" s="14"/>
      <c r="V44" s="14"/>
      <c r="W44" s="14"/>
      <c r="X44" s="14"/>
      <c r="Y44" s="98"/>
      <c r="Z44" s="101"/>
      <c r="AA44" s="104"/>
      <c r="AC44" s="95">
        <f>L43+(Y43/1440)</f>
        <v>0.5625</v>
      </c>
    </row>
    <row r="45" spans="1:29" ht="15" customHeight="1" x14ac:dyDescent="0.25">
      <c r="Y45" s="30"/>
    </row>
    <row r="46" spans="1:29" ht="15" customHeight="1" x14ac:dyDescent="0.25">
      <c r="A46" s="6" t="s">
        <v>47</v>
      </c>
      <c r="Y46" s="30"/>
    </row>
    <row r="47" spans="1:29" s="11" customFormat="1" ht="25.9" customHeight="1" x14ac:dyDescent="0.25">
      <c r="A47" s="124" t="s">
        <v>8</v>
      </c>
      <c r="B47" s="103" t="s">
        <v>23</v>
      </c>
      <c r="C47" s="111" t="s">
        <v>87</v>
      </c>
      <c r="D47" s="107">
        <f t="shared" ref="D47:D53" si="78">COUNTIF(M47:X47,"&lt;&gt;")</f>
        <v>10</v>
      </c>
      <c r="E47" s="123"/>
      <c r="F47" s="124"/>
      <c r="G47" s="124" t="s">
        <v>11</v>
      </c>
      <c r="H47" s="125"/>
      <c r="I47" s="125"/>
      <c r="J47" s="124" t="s">
        <v>11</v>
      </c>
      <c r="K47" s="125"/>
      <c r="L47" s="109">
        <v>0.41666666666666669</v>
      </c>
      <c r="M47" s="10">
        <v>60</v>
      </c>
      <c r="N47" s="10">
        <v>30</v>
      </c>
      <c r="O47" s="10">
        <v>30</v>
      </c>
      <c r="P47" s="12">
        <v>30</v>
      </c>
      <c r="Q47" s="10">
        <v>60</v>
      </c>
      <c r="R47" s="10">
        <v>60</v>
      </c>
      <c r="S47" s="10">
        <v>60</v>
      </c>
      <c r="T47" s="10">
        <v>60</v>
      </c>
      <c r="U47" s="10">
        <v>30</v>
      </c>
      <c r="V47" s="10">
        <v>30</v>
      </c>
      <c r="W47" s="12"/>
      <c r="X47" s="12"/>
      <c r="Y47" s="97">
        <f t="shared" ref="Y47:Y53" si="79">SUM(M47:W47)</f>
        <v>450</v>
      </c>
      <c r="Z47" s="100">
        <f t="shared" ref="Z47:Z53" si="80">SUM(Y47/60)</f>
        <v>7.5</v>
      </c>
      <c r="AA47" s="111"/>
    </row>
    <row r="48" spans="1:29" s="15" customFormat="1" ht="19.149999999999999" customHeight="1" x14ac:dyDescent="0.25">
      <c r="A48" s="126"/>
      <c r="B48" s="104"/>
      <c r="C48" s="112"/>
      <c r="D48" s="108"/>
      <c r="E48" s="123"/>
      <c r="F48" s="126"/>
      <c r="G48" s="126"/>
      <c r="H48" s="127"/>
      <c r="I48" s="127"/>
      <c r="J48" s="126"/>
      <c r="K48" s="127"/>
      <c r="L48" s="110"/>
      <c r="M48" s="14">
        <f>L47</f>
        <v>0.41666666666666669</v>
      </c>
      <c r="N48" s="14">
        <f t="shared" ref="N48:W48" si="81">M48+TIME(0,M47,0)</f>
        <v>0.45833333333333337</v>
      </c>
      <c r="O48" s="14">
        <f t="shared" si="81"/>
        <v>0.47916666666666669</v>
      </c>
      <c r="P48" s="14">
        <f t="shared" si="81"/>
        <v>0.5</v>
      </c>
      <c r="Q48" s="14">
        <f t="shared" si="81"/>
        <v>0.52083333333333337</v>
      </c>
      <c r="R48" s="14">
        <f t="shared" si="81"/>
        <v>0.5625</v>
      </c>
      <c r="S48" s="14">
        <f t="shared" si="81"/>
        <v>0.60416666666666663</v>
      </c>
      <c r="T48" s="14">
        <f t="shared" si="81"/>
        <v>0.64583333333333326</v>
      </c>
      <c r="U48" s="14">
        <f t="shared" si="81"/>
        <v>0.68749999999999989</v>
      </c>
      <c r="V48" s="14">
        <f t="shared" si="81"/>
        <v>0.70833333333333326</v>
      </c>
      <c r="W48" s="14">
        <f t="shared" si="81"/>
        <v>0.72916666666666663</v>
      </c>
      <c r="X48" s="14"/>
      <c r="Y48" s="98"/>
      <c r="Z48" s="101"/>
      <c r="AA48" s="112"/>
      <c r="AB48" s="11"/>
      <c r="AC48" s="95">
        <f>L47+(Y47/1440)</f>
        <v>0.72916666666666674</v>
      </c>
    </row>
    <row r="49" spans="1:29" s="11" customFormat="1" ht="25.9" customHeight="1" x14ac:dyDescent="0.25">
      <c r="A49" s="124" t="s">
        <v>16</v>
      </c>
      <c r="B49" s="103" t="s">
        <v>24</v>
      </c>
      <c r="C49" s="111" t="s">
        <v>88</v>
      </c>
      <c r="D49" s="107">
        <f t="shared" si="78"/>
        <v>3</v>
      </c>
      <c r="E49" s="124" t="s">
        <v>11</v>
      </c>
      <c r="F49" s="125"/>
      <c r="G49" s="125"/>
      <c r="H49" s="124" t="s">
        <v>11</v>
      </c>
      <c r="I49" s="125"/>
      <c r="J49" s="123"/>
      <c r="K49" s="125"/>
      <c r="L49" s="109">
        <v>0.35416666666666669</v>
      </c>
      <c r="M49" s="12">
        <v>30</v>
      </c>
      <c r="N49" s="10">
        <v>30</v>
      </c>
      <c r="O49" s="10">
        <v>30</v>
      </c>
      <c r="P49" s="10"/>
      <c r="Q49" s="12"/>
      <c r="R49" s="12"/>
      <c r="S49" s="12"/>
      <c r="T49" s="12"/>
      <c r="U49" s="12"/>
      <c r="V49" s="12"/>
      <c r="W49" s="12"/>
      <c r="X49" s="12"/>
      <c r="Y49" s="97">
        <f t="shared" si="79"/>
        <v>90</v>
      </c>
      <c r="Z49" s="100">
        <f t="shared" si="80"/>
        <v>1.5</v>
      </c>
      <c r="AA49" s="113"/>
    </row>
    <row r="50" spans="1:29" s="15" customFormat="1" ht="19.149999999999999" customHeight="1" x14ac:dyDescent="0.25">
      <c r="A50" s="126"/>
      <c r="B50" s="104"/>
      <c r="C50" s="112"/>
      <c r="D50" s="108"/>
      <c r="E50" s="126"/>
      <c r="F50" s="127"/>
      <c r="G50" s="127"/>
      <c r="H50" s="126"/>
      <c r="I50" s="127"/>
      <c r="J50" s="123"/>
      <c r="K50" s="127"/>
      <c r="L50" s="110"/>
      <c r="M50" s="14">
        <f>L49</f>
        <v>0.35416666666666669</v>
      </c>
      <c r="N50" s="14">
        <f t="shared" ref="N50:P50" si="82">M50+TIME(0,M49,0)</f>
        <v>0.375</v>
      </c>
      <c r="O50" s="14">
        <f t="shared" si="82"/>
        <v>0.39583333333333331</v>
      </c>
      <c r="P50" s="14">
        <f t="shared" si="82"/>
        <v>0.41666666666666663</v>
      </c>
      <c r="Q50" s="14"/>
      <c r="R50" s="14"/>
      <c r="S50" s="14"/>
      <c r="T50" s="14"/>
      <c r="U50" s="14"/>
      <c r="V50" s="14"/>
      <c r="W50" s="14"/>
      <c r="X50" s="14"/>
      <c r="Y50" s="98"/>
      <c r="Z50" s="101"/>
      <c r="AA50" s="114"/>
      <c r="AB50" s="11"/>
      <c r="AC50" s="95">
        <f>L49+(Y49/1440)</f>
        <v>0.41666666666666669</v>
      </c>
    </row>
    <row r="51" spans="1:29" s="11" customFormat="1" ht="25.9" customHeight="1" x14ac:dyDescent="0.25">
      <c r="A51" s="124" t="s">
        <v>18</v>
      </c>
      <c r="B51" s="103" t="s">
        <v>25</v>
      </c>
      <c r="C51" s="111" t="s">
        <v>89</v>
      </c>
      <c r="D51" s="107">
        <f t="shared" si="78"/>
        <v>6</v>
      </c>
      <c r="E51" s="125"/>
      <c r="F51" s="125"/>
      <c r="G51" s="125" t="s">
        <v>11</v>
      </c>
      <c r="H51" s="125"/>
      <c r="I51" s="124"/>
      <c r="J51" s="125" t="s">
        <v>11</v>
      </c>
      <c r="K51" s="124"/>
      <c r="L51" s="109">
        <v>0.5</v>
      </c>
      <c r="M51" s="12">
        <v>60</v>
      </c>
      <c r="N51" s="10">
        <v>60</v>
      </c>
      <c r="O51" s="10">
        <v>60</v>
      </c>
      <c r="P51" s="10">
        <v>30</v>
      </c>
      <c r="Q51" s="12">
        <v>30</v>
      </c>
      <c r="R51" s="12">
        <v>30</v>
      </c>
      <c r="S51" s="12"/>
      <c r="T51" s="12"/>
      <c r="U51" s="12"/>
      <c r="V51" s="12"/>
      <c r="W51" s="12"/>
      <c r="X51" s="12"/>
      <c r="Y51" s="97">
        <f t="shared" si="79"/>
        <v>270</v>
      </c>
      <c r="Z51" s="100">
        <f t="shared" si="80"/>
        <v>4.5</v>
      </c>
      <c r="AA51" s="103"/>
    </row>
    <row r="52" spans="1:29" s="15" customFormat="1" ht="19.149999999999999" customHeight="1" x14ac:dyDescent="0.25">
      <c r="A52" s="126"/>
      <c r="B52" s="104"/>
      <c r="C52" s="112"/>
      <c r="D52" s="108"/>
      <c r="E52" s="127"/>
      <c r="F52" s="127"/>
      <c r="G52" s="127"/>
      <c r="H52" s="127"/>
      <c r="I52" s="126"/>
      <c r="J52" s="127"/>
      <c r="K52" s="126"/>
      <c r="L52" s="110"/>
      <c r="M52" s="14">
        <f>L51</f>
        <v>0.5</v>
      </c>
      <c r="N52" s="14">
        <f t="shared" ref="N52:S52" si="83">M52+TIME(0,M51,0)</f>
        <v>0.54166666666666663</v>
      </c>
      <c r="O52" s="14">
        <f t="shared" si="83"/>
        <v>0.58333333333333326</v>
      </c>
      <c r="P52" s="14">
        <f t="shared" si="83"/>
        <v>0.62499999999999989</v>
      </c>
      <c r="Q52" s="14">
        <f t="shared" si="83"/>
        <v>0.64583333333333326</v>
      </c>
      <c r="R52" s="14">
        <f t="shared" si="83"/>
        <v>0.66666666666666663</v>
      </c>
      <c r="S52" s="14">
        <f t="shared" si="83"/>
        <v>0.6875</v>
      </c>
      <c r="T52" s="14"/>
      <c r="U52" s="14"/>
      <c r="V52" s="14"/>
      <c r="W52" s="14"/>
      <c r="X52" s="14"/>
      <c r="Y52" s="98"/>
      <c r="Z52" s="101"/>
      <c r="AA52" s="104"/>
      <c r="AC52" s="95">
        <f>L51+(Y51/1440)</f>
        <v>0.6875</v>
      </c>
    </row>
    <row r="53" spans="1:29" s="11" customFormat="1" ht="25.9" customHeight="1" x14ac:dyDescent="0.25">
      <c r="A53" s="123" t="s">
        <v>11</v>
      </c>
      <c r="B53" s="105" t="s">
        <v>26</v>
      </c>
      <c r="C53" s="106" t="s">
        <v>86</v>
      </c>
      <c r="D53" s="107">
        <f t="shared" si="78"/>
        <v>2</v>
      </c>
      <c r="E53" s="128"/>
      <c r="F53" s="123"/>
      <c r="G53" s="128" t="s">
        <v>11</v>
      </c>
      <c r="H53" s="128"/>
      <c r="I53" s="123"/>
      <c r="J53" s="128" t="s">
        <v>11</v>
      </c>
      <c r="K53" s="123"/>
      <c r="L53" s="99">
        <v>0.27083333333333331</v>
      </c>
      <c r="M53" s="10">
        <v>60</v>
      </c>
      <c r="N53" s="10">
        <v>60</v>
      </c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97">
        <f t="shared" si="79"/>
        <v>120</v>
      </c>
      <c r="Z53" s="100">
        <f t="shared" si="80"/>
        <v>2</v>
      </c>
      <c r="AA53" s="102"/>
    </row>
    <row r="54" spans="1:29" s="15" customFormat="1" ht="19.149999999999999" customHeight="1" x14ac:dyDescent="0.25">
      <c r="A54" s="123"/>
      <c r="B54" s="105"/>
      <c r="C54" s="106"/>
      <c r="D54" s="108"/>
      <c r="E54" s="128"/>
      <c r="F54" s="123"/>
      <c r="G54" s="128"/>
      <c r="H54" s="128"/>
      <c r="I54" s="123"/>
      <c r="J54" s="128"/>
      <c r="K54" s="123"/>
      <c r="L54" s="99"/>
      <c r="M54" s="14">
        <f>L53</f>
        <v>0.27083333333333331</v>
      </c>
      <c r="N54" s="14">
        <f t="shared" ref="N54:O54" si="84">M54+TIME(0,M53,0)</f>
        <v>0.3125</v>
      </c>
      <c r="O54" s="14">
        <f t="shared" si="84"/>
        <v>0.35416666666666669</v>
      </c>
      <c r="P54" s="14"/>
      <c r="Q54" s="14"/>
      <c r="R54" s="14"/>
      <c r="S54" s="14"/>
      <c r="T54" s="14"/>
      <c r="U54" s="14"/>
      <c r="V54" s="14"/>
      <c r="W54" s="14"/>
      <c r="X54" s="14"/>
      <c r="Y54" s="98"/>
      <c r="Z54" s="101"/>
      <c r="AA54" s="102"/>
      <c r="AC54" s="95">
        <f>L53+(Y53/1440)</f>
        <v>0.35416666666666663</v>
      </c>
    </row>
    <row r="55" spans="1:29" x14ac:dyDescent="0.25">
      <c r="C55" s="20" t="s">
        <v>73</v>
      </c>
      <c r="D55" s="20">
        <f>SUM(D7:D54)</f>
        <v>111</v>
      </c>
      <c r="X55" s="19" t="s">
        <v>74</v>
      </c>
      <c r="Y55" s="40">
        <f>SUM(Y7:Y54)</f>
        <v>5250</v>
      </c>
      <c r="Z55" s="20">
        <f>SUM(Z7:Z54)</f>
        <v>87.5</v>
      </c>
    </row>
    <row r="57" spans="1:29" x14ac:dyDescent="0.25">
      <c r="A57" s="91"/>
      <c r="B57" s="92"/>
      <c r="C57" s="93"/>
      <c r="D57" s="94"/>
      <c r="E57" s="94"/>
      <c r="F57" s="94"/>
      <c r="G57" s="94"/>
      <c r="L57" s="18"/>
    </row>
    <row r="58" spans="1:29" x14ac:dyDescent="0.25">
      <c r="A58" s="91"/>
      <c r="B58" s="92"/>
    </row>
    <row r="59" spans="1:29" x14ac:dyDescent="0.25">
      <c r="A59" s="91"/>
      <c r="B59" s="92"/>
    </row>
  </sheetData>
  <mergeCells count="347">
    <mergeCell ref="AA7:AA8"/>
    <mergeCell ref="E5:K5"/>
    <mergeCell ref="M5:X5"/>
    <mergeCell ref="A7:A8"/>
    <mergeCell ref="B7:B8"/>
    <mergeCell ref="C7:C8"/>
    <mergeCell ref="D7:D8"/>
    <mergeCell ref="E7:E8"/>
    <mergeCell ref="F7:F8"/>
    <mergeCell ref="G7:G8"/>
    <mergeCell ref="H7:H8"/>
    <mergeCell ref="C9:C10"/>
    <mergeCell ref="D9:D10"/>
    <mergeCell ref="E9:E10"/>
    <mergeCell ref="F9:F10"/>
    <mergeCell ref="I7:I8"/>
    <mergeCell ref="J7:J8"/>
    <mergeCell ref="K7:K8"/>
    <mergeCell ref="L7:L8"/>
    <mergeCell ref="Z7:Z8"/>
    <mergeCell ref="Y7:Y8"/>
    <mergeCell ref="Y9:Y10"/>
    <mergeCell ref="I11:I12"/>
    <mergeCell ref="J11:J12"/>
    <mergeCell ref="K11:K12"/>
    <mergeCell ref="L11:L12"/>
    <mergeCell ref="Z11:Z12"/>
    <mergeCell ref="AA11:AA12"/>
    <mergeCell ref="Z9:Z10"/>
    <mergeCell ref="AA9:AA10"/>
    <mergeCell ref="A11:A12"/>
    <mergeCell ref="B11:B12"/>
    <mergeCell ref="C11:C12"/>
    <mergeCell ref="D11:D12"/>
    <mergeCell ref="E11:E12"/>
    <mergeCell ref="F11:F12"/>
    <mergeCell ref="G11:G12"/>
    <mergeCell ref="H11:H12"/>
    <mergeCell ref="G9:G10"/>
    <mergeCell ref="H9:H10"/>
    <mergeCell ref="I9:I10"/>
    <mergeCell ref="J9:J10"/>
    <mergeCell ref="K9:K10"/>
    <mergeCell ref="L9:L10"/>
    <mergeCell ref="A9:A10"/>
    <mergeCell ref="B9:B10"/>
    <mergeCell ref="AA15:AA16"/>
    <mergeCell ref="Z13:Z14"/>
    <mergeCell ref="AA13:AA14"/>
    <mergeCell ref="A15:A16"/>
    <mergeCell ref="B15:B16"/>
    <mergeCell ref="C15:C16"/>
    <mergeCell ref="D15:D16"/>
    <mergeCell ref="E15:E16"/>
    <mergeCell ref="F15:F16"/>
    <mergeCell ref="G15:G16"/>
    <mergeCell ref="H15:H16"/>
    <mergeCell ref="G13:G14"/>
    <mergeCell ref="H13:H14"/>
    <mergeCell ref="I13:I14"/>
    <mergeCell ref="J13:J14"/>
    <mergeCell ref="K13:K14"/>
    <mergeCell ref="L13:L14"/>
    <mergeCell ref="A13:A14"/>
    <mergeCell ref="B13:B14"/>
    <mergeCell ref="C13:C14"/>
    <mergeCell ref="D13:D14"/>
    <mergeCell ref="E13:E14"/>
    <mergeCell ref="F13:F14"/>
    <mergeCell ref="C17:C18"/>
    <mergeCell ref="D17:D18"/>
    <mergeCell ref="E17:E18"/>
    <mergeCell ref="F17:F18"/>
    <mergeCell ref="I15:I16"/>
    <mergeCell ref="J15:J16"/>
    <mergeCell ref="K15:K16"/>
    <mergeCell ref="L15:L16"/>
    <mergeCell ref="Z15:Z16"/>
    <mergeCell ref="I19:I20"/>
    <mergeCell ref="J19:J20"/>
    <mergeCell ref="K19:K20"/>
    <mergeCell ref="L19:L20"/>
    <mergeCell ref="Z19:Z20"/>
    <mergeCell ref="AA19:AA20"/>
    <mergeCell ref="Z17:Z18"/>
    <mergeCell ref="AA17:AA18"/>
    <mergeCell ref="A19:A20"/>
    <mergeCell ref="B19:B20"/>
    <mergeCell ref="C19:C20"/>
    <mergeCell ref="D19:D20"/>
    <mergeCell ref="E19:E20"/>
    <mergeCell ref="F19:F20"/>
    <mergeCell ref="G19:G20"/>
    <mergeCell ref="H19:H20"/>
    <mergeCell ref="G17:G18"/>
    <mergeCell ref="H17:H18"/>
    <mergeCell ref="I17:I18"/>
    <mergeCell ref="J17:J18"/>
    <mergeCell ref="K17:K18"/>
    <mergeCell ref="L17:L18"/>
    <mergeCell ref="A17:A18"/>
    <mergeCell ref="B17:B18"/>
    <mergeCell ref="AA23:AA24"/>
    <mergeCell ref="Z21:Z22"/>
    <mergeCell ref="AA21:AA22"/>
    <mergeCell ref="A23:A24"/>
    <mergeCell ref="B23:B24"/>
    <mergeCell ref="C23:C24"/>
    <mergeCell ref="D23:D24"/>
    <mergeCell ref="E23:E24"/>
    <mergeCell ref="F23:F24"/>
    <mergeCell ref="G23:G24"/>
    <mergeCell ref="H23:H24"/>
    <mergeCell ref="G21:G22"/>
    <mergeCell ref="H21:H22"/>
    <mergeCell ref="I21:I22"/>
    <mergeCell ref="J21:J22"/>
    <mergeCell ref="K21:K22"/>
    <mergeCell ref="L21:L22"/>
    <mergeCell ref="A21:A22"/>
    <mergeCell ref="B21:B22"/>
    <mergeCell ref="C21:C22"/>
    <mergeCell ref="D21:D22"/>
    <mergeCell ref="E21:E22"/>
    <mergeCell ref="F21:F22"/>
    <mergeCell ref="C25:C26"/>
    <mergeCell ref="D25:D26"/>
    <mergeCell ref="E25:E26"/>
    <mergeCell ref="F25:F26"/>
    <mergeCell ref="I23:I24"/>
    <mergeCell ref="J23:J24"/>
    <mergeCell ref="K23:K24"/>
    <mergeCell ref="L23:L24"/>
    <mergeCell ref="Z23:Z24"/>
    <mergeCell ref="I27:I28"/>
    <mergeCell ref="J27:J28"/>
    <mergeCell ref="K27:K28"/>
    <mergeCell ref="L27:L28"/>
    <mergeCell ref="Z27:Z28"/>
    <mergeCell ref="AA27:AA28"/>
    <mergeCell ref="Z25:Z26"/>
    <mergeCell ref="AA25:AA26"/>
    <mergeCell ref="A27:A28"/>
    <mergeCell ref="B27:B28"/>
    <mergeCell ref="C27:C28"/>
    <mergeCell ref="D27:D28"/>
    <mergeCell ref="E27:E28"/>
    <mergeCell ref="F27:F28"/>
    <mergeCell ref="G27:G28"/>
    <mergeCell ref="H27:H28"/>
    <mergeCell ref="G25:G26"/>
    <mergeCell ref="H25:H26"/>
    <mergeCell ref="I25:I26"/>
    <mergeCell ref="J25:J26"/>
    <mergeCell ref="K25:K26"/>
    <mergeCell ref="L25:L26"/>
    <mergeCell ref="A25:A26"/>
    <mergeCell ref="B25:B26"/>
    <mergeCell ref="AA31:AA32"/>
    <mergeCell ref="Z29:Z30"/>
    <mergeCell ref="AA29:AA30"/>
    <mergeCell ref="A31:A32"/>
    <mergeCell ref="B31:B32"/>
    <mergeCell ref="C31:C32"/>
    <mergeCell ref="D31:D32"/>
    <mergeCell ref="E31:E32"/>
    <mergeCell ref="F31:F32"/>
    <mergeCell ref="G31:G32"/>
    <mergeCell ref="H31:H32"/>
    <mergeCell ref="G29:G30"/>
    <mergeCell ref="H29:H30"/>
    <mergeCell ref="I29:I30"/>
    <mergeCell ref="J29:J30"/>
    <mergeCell ref="K29:K30"/>
    <mergeCell ref="L29:L30"/>
    <mergeCell ref="A29:A30"/>
    <mergeCell ref="B29:B30"/>
    <mergeCell ref="C29:C30"/>
    <mergeCell ref="D29:D30"/>
    <mergeCell ref="E29:E30"/>
    <mergeCell ref="F29:F30"/>
    <mergeCell ref="Y29:Y30"/>
    <mergeCell ref="C33:C34"/>
    <mergeCell ref="D33:D34"/>
    <mergeCell ref="E33:E34"/>
    <mergeCell ref="F33:F34"/>
    <mergeCell ref="I31:I32"/>
    <mergeCell ref="J31:J32"/>
    <mergeCell ref="K31:K32"/>
    <mergeCell ref="L31:L32"/>
    <mergeCell ref="Z31:Z32"/>
    <mergeCell ref="Y31:Y32"/>
    <mergeCell ref="Y33:Y34"/>
    <mergeCell ref="I35:I36"/>
    <mergeCell ref="J35:J36"/>
    <mergeCell ref="K35:K36"/>
    <mergeCell ref="L35:L36"/>
    <mergeCell ref="Z35:Z36"/>
    <mergeCell ref="AA35:AA36"/>
    <mergeCell ref="Z33:Z34"/>
    <mergeCell ref="AA33:AA34"/>
    <mergeCell ref="A35:A36"/>
    <mergeCell ref="B35:B36"/>
    <mergeCell ref="C35:C36"/>
    <mergeCell ref="D35:D36"/>
    <mergeCell ref="E35:E36"/>
    <mergeCell ref="F35:F36"/>
    <mergeCell ref="G35:G36"/>
    <mergeCell ref="H35:H36"/>
    <mergeCell ref="G33:G34"/>
    <mergeCell ref="H33:H34"/>
    <mergeCell ref="I33:I34"/>
    <mergeCell ref="J33:J34"/>
    <mergeCell ref="K33:K34"/>
    <mergeCell ref="L33:L34"/>
    <mergeCell ref="A33:A34"/>
    <mergeCell ref="B33:B34"/>
    <mergeCell ref="AA39:AA40"/>
    <mergeCell ref="Z37:Z38"/>
    <mergeCell ref="AA37:AA38"/>
    <mergeCell ref="A39:A40"/>
    <mergeCell ref="B39:B40"/>
    <mergeCell ref="C39:C40"/>
    <mergeCell ref="D39:D40"/>
    <mergeCell ref="E39:E40"/>
    <mergeCell ref="F39:F40"/>
    <mergeCell ref="G39:G40"/>
    <mergeCell ref="H39:H40"/>
    <mergeCell ref="G37:G38"/>
    <mergeCell ref="H37:H38"/>
    <mergeCell ref="I37:I38"/>
    <mergeCell ref="J37:J38"/>
    <mergeCell ref="K37:K38"/>
    <mergeCell ref="L37:L38"/>
    <mergeCell ref="A37:A38"/>
    <mergeCell ref="B37:B38"/>
    <mergeCell ref="C37:C38"/>
    <mergeCell ref="D37:D38"/>
    <mergeCell ref="E37:E38"/>
    <mergeCell ref="F37:F38"/>
    <mergeCell ref="C41:C42"/>
    <mergeCell ref="D41:D42"/>
    <mergeCell ref="E41:E42"/>
    <mergeCell ref="F41:F42"/>
    <mergeCell ref="I39:I40"/>
    <mergeCell ref="J39:J40"/>
    <mergeCell ref="K39:K40"/>
    <mergeCell ref="L39:L40"/>
    <mergeCell ref="Z39:Z40"/>
    <mergeCell ref="I43:I44"/>
    <mergeCell ref="J43:J44"/>
    <mergeCell ref="K43:K44"/>
    <mergeCell ref="L43:L44"/>
    <mergeCell ref="Z43:Z44"/>
    <mergeCell ref="AA43:AA44"/>
    <mergeCell ref="Z41:Z42"/>
    <mergeCell ref="AA41:AA42"/>
    <mergeCell ref="A43:A44"/>
    <mergeCell ref="B43:B44"/>
    <mergeCell ref="C43:C44"/>
    <mergeCell ref="D43:D44"/>
    <mergeCell ref="E43:E44"/>
    <mergeCell ref="F43:F44"/>
    <mergeCell ref="G43:G44"/>
    <mergeCell ref="H43:H44"/>
    <mergeCell ref="G41:G42"/>
    <mergeCell ref="H41:H42"/>
    <mergeCell ref="I41:I42"/>
    <mergeCell ref="J41:J42"/>
    <mergeCell ref="K41:K42"/>
    <mergeCell ref="L41:L42"/>
    <mergeCell ref="A41:A42"/>
    <mergeCell ref="B41:B42"/>
    <mergeCell ref="AA49:AA50"/>
    <mergeCell ref="Z47:Z48"/>
    <mergeCell ref="AA47:AA48"/>
    <mergeCell ref="A49:A50"/>
    <mergeCell ref="B49:B50"/>
    <mergeCell ref="C49:C50"/>
    <mergeCell ref="D49:D50"/>
    <mergeCell ref="E49:E50"/>
    <mergeCell ref="F49:F50"/>
    <mergeCell ref="G49:G50"/>
    <mergeCell ref="H49:H50"/>
    <mergeCell ref="G47:G48"/>
    <mergeCell ref="H47:H48"/>
    <mergeCell ref="I47:I48"/>
    <mergeCell ref="J47:J48"/>
    <mergeCell ref="K47:K48"/>
    <mergeCell ref="L47:L48"/>
    <mergeCell ref="A47:A48"/>
    <mergeCell ref="B47:B48"/>
    <mergeCell ref="C47:C48"/>
    <mergeCell ref="D47:D48"/>
    <mergeCell ref="E47:E48"/>
    <mergeCell ref="F47:F48"/>
    <mergeCell ref="C51:C52"/>
    <mergeCell ref="D51:D52"/>
    <mergeCell ref="E51:E52"/>
    <mergeCell ref="F51:F52"/>
    <mergeCell ref="I49:I50"/>
    <mergeCell ref="J49:J50"/>
    <mergeCell ref="K49:K50"/>
    <mergeCell ref="L49:L50"/>
    <mergeCell ref="Z49:Z50"/>
    <mergeCell ref="I53:I54"/>
    <mergeCell ref="J53:J54"/>
    <mergeCell ref="K53:K54"/>
    <mergeCell ref="L53:L54"/>
    <mergeCell ref="Z53:Z54"/>
    <mergeCell ref="AA53:AA54"/>
    <mergeCell ref="Z51:Z52"/>
    <mergeCell ref="AA51:AA52"/>
    <mergeCell ref="A53:A54"/>
    <mergeCell ref="B53:B54"/>
    <mergeCell ref="C53:C54"/>
    <mergeCell ref="D53:D54"/>
    <mergeCell ref="E53:E54"/>
    <mergeCell ref="F53:F54"/>
    <mergeCell ref="G53:G54"/>
    <mergeCell ref="H53:H54"/>
    <mergeCell ref="G51:G52"/>
    <mergeCell ref="H51:H52"/>
    <mergeCell ref="I51:I52"/>
    <mergeCell ref="J51:J52"/>
    <mergeCell ref="K51:K52"/>
    <mergeCell ref="L51:L52"/>
    <mergeCell ref="A51:A52"/>
    <mergeCell ref="B51:B52"/>
    <mergeCell ref="Y11:Y12"/>
    <mergeCell ref="Y13:Y14"/>
    <mergeCell ref="Y15:Y16"/>
    <mergeCell ref="Y17:Y18"/>
    <mergeCell ref="Y19:Y20"/>
    <mergeCell ref="Y21:Y22"/>
    <mergeCell ref="Y23:Y24"/>
    <mergeCell ref="Y25:Y26"/>
    <mergeCell ref="Y27:Y28"/>
    <mergeCell ref="Y35:Y36"/>
    <mergeCell ref="Y37:Y38"/>
    <mergeCell ref="Y39:Y40"/>
    <mergeCell ref="Y41:Y42"/>
    <mergeCell ref="Y43:Y44"/>
    <mergeCell ref="Y47:Y48"/>
    <mergeCell ref="Y49:Y50"/>
    <mergeCell ref="Y51:Y52"/>
    <mergeCell ref="Y53:Y54"/>
  </mergeCells>
  <pageMargins left="0.25" right="0.25" top="0.75" bottom="0.75" header="0.3" footer="0.3"/>
  <pageSetup scale="58" fitToHeight="0" orientation="landscape" r:id="rId1"/>
  <rowBreaks count="1" manualBreakCount="1">
    <brk id="3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15A1B4-C879-4859-A983-B2A388BD2474}">
  <sheetPr>
    <tabColor theme="9"/>
    <pageSetUpPr fitToPage="1"/>
  </sheetPr>
  <dimension ref="A1:K32"/>
  <sheetViews>
    <sheetView topLeftCell="A12" workbookViewId="0">
      <selection activeCell="A25" sqref="A25:XFD25"/>
    </sheetView>
  </sheetViews>
  <sheetFormatPr defaultRowHeight="15" x14ac:dyDescent="0.25"/>
  <cols>
    <col min="1" max="1" width="12.7109375" customWidth="1"/>
    <col min="2" max="2" width="14.7109375" customWidth="1"/>
    <col min="3" max="4" width="11.140625" style="2" customWidth="1"/>
    <col min="11" max="11" width="10.7109375" bestFit="1" customWidth="1"/>
  </cols>
  <sheetData>
    <row r="1" spans="1:11" ht="21" x14ac:dyDescent="0.35">
      <c r="A1" s="39" t="str">
        <f>'2023 Final'!$A$1</f>
        <v>Glen Oaks Manor Sprinkler System Program - May 2024 V3-3 (7/3/2024 Update)</v>
      </c>
    </row>
    <row r="2" spans="1:11" ht="18.75" x14ac:dyDescent="0.3">
      <c r="A2" s="51" t="s">
        <v>95</v>
      </c>
      <c r="K2" s="64">
        <f ca="1">TODAY()</f>
        <v>45476</v>
      </c>
    </row>
    <row r="4" spans="1:11" s="37" customFormat="1" ht="42.75" customHeight="1" x14ac:dyDescent="0.25">
      <c r="A4" s="17" t="s">
        <v>72</v>
      </c>
      <c r="B4" s="17" t="s">
        <v>90</v>
      </c>
      <c r="C4" s="38" t="s">
        <v>56</v>
      </c>
      <c r="D4" s="38" t="s">
        <v>128</v>
      </c>
      <c r="E4" s="17" t="s">
        <v>48</v>
      </c>
      <c r="F4" s="17" t="s">
        <v>49</v>
      </c>
      <c r="G4" s="17" t="s">
        <v>50</v>
      </c>
      <c r="H4" s="17" t="s">
        <v>51</v>
      </c>
      <c r="I4" s="17" t="s">
        <v>52</v>
      </c>
      <c r="J4" s="17" t="s">
        <v>53</v>
      </c>
      <c r="K4" s="17" t="s">
        <v>54</v>
      </c>
    </row>
    <row r="5" spans="1:11" ht="29.25" customHeight="1" x14ac:dyDescent="0.25">
      <c r="A5" s="3" t="s">
        <v>9</v>
      </c>
      <c r="B5" s="3" t="s">
        <v>46</v>
      </c>
      <c r="C5" s="16">
        <f>'2023 Final'!$L$7</f>
        <v>0.25</v>
      </c>
      <c r="D5" s="16">
        <f>'2023 Final'!$AC$8</f>
        <v>0.47916666666666663</v>
      </c>
      <c r="E5" s="3">
        <f>'2023 Final'!E7</f>
        <v>0</v>
      </c>
      <c r="F5" s="3">
        <f>'2023 Final'!F7</f>
        <v>0</v>
      </c>
      <c r="G5" s="3" t="str">
        <f>'2023 Final'!G7</f>
        <v>Y</v>
      </c>
      <c r="H5" s="3">
        <f>'2023 Final'!H7</f>
        <v>0</v>
      </c>
      <c r="I5" s="3">
        <f>'2023 Final'!I7</f>
        <v>0</v>
      </c>
      <c r="J5" s="3" t="str">
        <f>'2023 Final'!J7</f>
        <v>Y</v>
      </c>
      <c r="K5" s="3">
        <f>'2023 Final'!K7</f>
        <v>0</v>
      </c>
    </row>
    <row r="6" spans="1:11" ht="29.25" customHeight="1" x14ac:dyDescent="0.25">
      <c r="A6" s="3" t="s">
        <v>1</v>
      </c>
      <c r="B6" s="3" t="s">
        <v>30</v>
      </c>
      <c r="C6" s="16">
        <f>'2023 Final'!$L$9</f>
        <v>0.45833333333333331</v>
      </c>
      <c r="D6" s="16">
        <f>'2023 Final'!$AC$10</f>
        <v>0.72916666666666663</v>
      </c>
      <c r="E6" s="3">
        <f>'2023 Final'!E9</f>
        <v>0</v>
      </c>
      <c r="F6" s="3">
        <f>'2023 Final'!F9</f>
        <v>0</v>
      </c>
      <c r="G6" s="3" t="str">
        <f>'2023 Final'!G9</f>
        <v>Y</v>
      </c>
      <c r="H6" s="3">
        <f>'2023 Final'!H9</f>
        <v>0</v>
      </c>
      <c r="I6" s="3">
        <f>'2023 Final'!I9</f>
        <v>0</v>
      </c>
      <c r="J6" s="3" t="str">
        <f>'2023 Final'!J9</f>
        <v>Y</v>
      </c>
      <c r="K6" s="3">
        <f>'2023 Final'!K9</f>
        <v>0</v>
      </c>
    </row>
    <row r="7" spans="1:11" ht="29.25" customHeight="1" x14ac:dyDescent="0.25">
      <c r="A7" s="3" t="s">
        <v>6</v>
      </c>
      <c r="B7" s="3" t="s">
        <v>29</v>
      </c>
      <c r="C7" s="16">
        <f>'2023 Final'!$L$11</f>
        <v>0.25</v>
      </c>
      <c r="D7" s="16">
        <f>'2023 Final'!$AC$12</f>
        <v>0.47916666666666663</v>
      </c>
      <c r="E7" s="3" t="str">
        <f>'2023 Final'!E11</f>
        <v>Y</v>
      </c>
      <c r="F7" s="3">
        <f>'2023 Final'!F11</f>
        <v>0</v>
      </c>
      <c r="G7" s="3">
        <f>'2023 Final'!G11</f>
        <v>0</v>
      </c>
      <c r="H7" s="3" t="str">
        <f>'2023 Final'!H11</f>
        <v>Y</v>
      </c>
      <c r="I7" s="3">
        <f>'2023 Final'!I11</f>
        <v>0</v>
      </c>
      <c r="J7" s="3">
        <f>'2023 Final'!J11</f>
        <v>0</v>
      </c>
      <c r="K7" s="3">
        <f>'2023 Final'!K11</f>
        <v>0</v>
      </c>
    </row>
    <row r="8" spans="1:11" ht="29.25" customHeight="1" x14ac:dyDescent="0.25">
      <c r="A8" s="3" t="s">
        <v>10</v>
      </c>
      <c r="B8" s="3" t="s">
        <v>28</v>
      </c>
      <c r="C8" s="16">
        <f>'2023 Final'!$L$13</f>
        <v>0.45833333333333331</v>
      </c>
      <c r="D8" s="16">
        <f>'2023 Final'!$AC$14</f>
        <v>0.64583333333333326</v>
      </c>
      <c r="E8" s="3" t="str">
        <f>'2023 Final'!E13</f>
        <v>Y</v>
      </c>
      <c r="F8" s="3">
        <f>'2023 Final'!F13</f>
        <v>0</v>
      </c>
      <c r="G8" s="3">
        <f>'2023 Final'!G13</f>
        <v>0</v>
      </c>
      <c r="H8" s="3" t="str">
        <f>'2023 Final'!H13</f>
        <v>Y</v>
      </c>
      <c r="I8" s="3">
        <f>'2023 Final'!I13</f>
        <v>0</v>
      </c>
      <c r="J8" s="3">
        <f>'2023 Final'!J13</f>
        <v>0</v>
      </c>
      <c r="K8" s="3">
        <f>'2023 Final'!K13</f>
        <v>0</v>
      </c>
    </row>
    <row r="9" spans="1:11" ht="29.25" customHeight="1" x14ac:dyDescent="0.25">
      <c r="A9" s="3" t="s">
        <v>0</v>
      </c>
      <c r="B9" s="3" t="s">
        <v>31</v>
      </c>
      <c r="C9" s="16">
        <f>'2023 Final'!$L$15</f>
        <v>0.25</v>
      </c>
      <c r="D9" s="16">
        <f>'2023 Final'!$AC$16</f>
        <v>0.375</v>
      </c>
      <c r="E9" s="3">
        <f>'2023 Final'!E15</f>
        <v>0</v>
      </c>
      <c r="F9" s="3">
        <f>'2023 Final'!F15</f>
        <v>0</v>
      </c>
      <c r="G9" s="3" t="str">
        <f>'2023 Final'!G15</f>
        <v>Y</v>
      </c>
      <c r="H9" s="3">
        <f>'2023 Final'!H15</f>
        <v>0</v>
      </c>
      <c r="I9" s="3">
        <f>'2023 Final'!I15</f>
        <v>0</v>
      </c>
      <c r="J9" s="3" t="str">
        <f>'2023 Final'!J15</f>
        <v>Y</v>
      </c>
      <c r="K9" s="3">
        <f>'2023 Final'!K15</f>
        <v>0</v>
      </c>
    </row>
    <row r="10" spans="1:11" ht="29.25" customHeight="1" x14ac:dyDescent="0.25">
      <c r="A10" s="3" t="s">
        <v>2</v>
      </c>
      <c r="B10" s="3" t="s">
        <v>32</v>
      </c>
      <c r="C10" s="16">
        <f>'2023 Final'!$L$17</f>
        <v>0.375</v>
      </c>
      <c r="D10" s="16">
        <f>'2023 Final'!$AC$18</f>
        <v>0.64583333333333326</v>
      </c>
      <c r="E10" s="3">
        <f>'2023 Final'!E17</f>
        <v>0</v>
      </c>
      <c r="F10" s="3">
        <f>'2023 Final'!F17</f>
        <v>0</v>
      </c>
      <c r="G10" s="3" t="str">
        <f>'2023 Final'!G17</f>
        <v>Y</v>
      </c>
      <c r="H10" s="3">
        <f>'2023 Final'!H17</f>
        <v>0</v>
      </c>
      <c r="I10" s="3">
        <f>'2023 Final'!I17</f>
        <v>0</v>
      </c>
      <c r="J10" s="3" t="str">
        <f>'2023 Final'!J17</f>
        <v>Y</v>
      </c>
      <c r="K10" s="3">
        <f>'2023 Final'!K17</f>
        <v>0</v>
      </c>
    </row>
    <row r="11" spans="1:11" ht="29.25" customHeight="1" x14ac:dyDescent="0.25">
      <c r="A11" s="3" t="s">
        <v>19</v>
      </c>
      <c r="B11" s="3" t="s">
        <v>33</v>
      </c>
      <c r="C11" s="16">
        <f>'2023 Final'!$L$19</f>
        <v>0.60416666666666663</v>
      </c>
      <c r="D11" s="16">
        <f>'2023 Final'!$AC$20</f>
        <v>0.70833333333333326</v>
      </c>
      <c r="E11" s="3" t="str">
        <f>'2023 Final'!E19</f>
        <v>Y</v>
      </c>
      <c r="F11" s="3">
        <f>'2023 Final'!F19</f>
        <v>0</v>
      </c>
      <c r="G11" s="3">
        <f>'2023 Final'!G19</f>
        <v>0</v>
      </c>
      <c r="H11" s="3" t="str">
        <f>'2023 Final'!H19</f>
        <v>Y</v>
      </c>
      <c r="I11" s="3">
        <f>'2023 Final'!I19</f>
        <v>0</v>
      </c>
      <c r="J11" s="3">
        <f>'2023 Final'!J19</f>
        <v>0</v>
      </c>
      <c r="K11" s="3">
        <f>'2023 Final'!K19</f>
        <v>0</v>
      </c>
    </row>
    <row r="12" spans="1:11" ht="29.25" customHeight="1" x14ac:dyDescent="0.25">
      <c r="A12" s="3" t="s">
        <v>15</v>
      </c>
      <c r="B12" s="3" t="s">
        <v>36</v>
      </c>
      <c r="C12" s="16">
        <f>'2023 Final'!$L$21</f>
        <v>0.25</v>
      </c>
      <c r="D12" s="16">
        <f>'2023 Final'!$AC$22</f>
        <v>0.39583333333333337</v>
      </c>
      <c r="E12" s="3">
        <f>'2023 Final'!E21</f>
        <v>0</v>
      </c>
      <c r="F12" s="3">
        <f>'2023 Final'!F21</f>
        <v>0</v>
      </c>
      <c r="G12" s="3" t="str">
        <f>'2023 Final'!G21</f>
        <v>Y</v>
      </c>
      <c r="H12" s="3">
        <f>'2023 Final'!H21</f>
        <v>0</v>
      </c>
      <c r="I12" s="3">
        <f>'2023 Final'!I21</f>
        <v>0</v>
      </c>
      <c r="J12" s="3" t="str">
        <f>'2023 Final'!J21</f>
        <v>Y</v>
      </c>
      <c r="K12" s="3">
        <f>'2023 Final'!K21</f>
        <v>0</v>
      </c>
    </row>
    <row r="13" spans="1:11" ht="29.25" customHeight="1" x14ac:dyDescent="0.25">
      <c r="A13" s="3" t="s">
        <v>12</v>
      </c>
      <c r="B13" s="3" t="s">
        <v>35</v>
      </c>
      <c r="C13" s="16">
        <f>'2023 Final'!$L$23</f>
        <v>0.29166666666666669</v>
      </c>
      <c r="D13" s="16">
        <f>'2023 Final'!$AC$24</f>
        <v>0.4375</v>
      </c>
      <c r="E13" s="3">
        <f>'2023 Final'!E23</f>
        <v>0</v>
      </c>
      <c r="F13" s="3">
        <f>'2023 Final'!F23</f>
        <v>0</v>
      </c>
      <c r="G13" s="3" t="str">
        <f>'2023 Final'!G23</f>
        <v>Y</v>
      </c>
      <c r="H13" s="3">
        <f>'2023 Final'!H23</f>
        <v>0</v>
      </c>
      <c r="I13" s="3">
        <f>'2023 Final'!I23</f>
        <v>0</v>
      </c>
      <c r="J13" s="3" t="str">
        <f>'2023 Final'!J23</f>
        <v>Y</v>
      </c>
      <c r="K13" s="3">
        <f>'2023 Final'!K23</f>
        <v>0</v>
      </c>
    </row>
    <row r="14" spans="1:11" ht="29.25" customHeight="1" x14ac:dyDescent="0.25">
      <c r="A14" s="3" t="s">
        <v>13</v>
      </c>
      <c r="B14" s="3" t="s">
        <v>37</v>
      </c>
      <c r="C14" s="16">
        <f>'2023 Final'!$L$25</f>
        <v>0.25</v>
      </c>
      <c r="D14" s="16">
        <f>'2023 Final'!$AC$26</f>
        <v>0.375</v>
      </c>
      <c r="E14" s="3" t="str">
        <f>'2023 Final'!E25</f>
        <v>Y</v>
      </c>
      <c r="F14" s="3">
        <f>'2023 Final'!F25</f>
        <v>0</v>
      </c>
      <c r="G14" s="3">
        <f>'2023 Final'!G25</f>
        <v>0</v>
      </c>
      <c r="H14" s="3" t="str">
        <f>'2023 Final'!H25</f>
        <v>Y</v>
      </c>
      <c r="I14" s="3">
        <f>'2023 Final'!I25</f>
        <v>0</v>
      </c>
      <c r="J14" s="3">
        <f>'2023 Final'!J25</f>
        <v>0</v>
      </c>
      <c r="K14" s="3">
        <f>'2023 Final'!K25</f>
        <v>0</v>
      </c>
    </row>
    <row r="15" spans="1:11" ht="29.25" customHeight="1" x14ac:dyDescent="0.25">
      <c r="A15" s="3" t="s">
        <v>14</v>
      </c>
      <c r="B15" s="3" t="s">
        <v>38</v>
      </c>
      <c r="C15" s="16">
        <f>'2023 Final'!$L$27</f>
        <v>0.375</v>
      </c>
      <c r="D15" s="16">
        <f>'2023 Final'!$AC$28</f>
        <v>0.47916666666666669</v>
      </c>
      <c r="E15" s="3" t="str">
        <f>'2023 Final'!E27</f>
        <v>Y</v>
      </c>
      <c r="F15" s="3">
        <f>'2023 Final'!F27</f>
        <v>0</v>
      </c>
      <c r="G15" s="3">
        <f>'2023 Final'!G27</f>
        <v>0</v>
      </c>
      <c r="H15" s="3" t="str">
        <f>'2023 Final'!H27</f>
        <v>Y</v>
      </c>
      <c r="I15" s="3">
        <f>'2023 Final'!I27</f>
        <v>0</v>
      </c>
      <c r="J15" s="3">
        <f>'2023 Final'!J27</f>
        <v>0</v>
      </c>
      <c r="K15" s="3">
        <f>'2023 Final'!K27</f>
        <v>0</v>
      </c>
    </row>
    <row r="16" spans="1:11" ht="29.25" customHeight="1" x14ac:dyDescent="0.25">
      <c r="A16" s="3" t="s">
        <v>20</v>
      </c>
      <c r="B16" s="3" t="s">
        <v>39</v>
      </c>
      <c r="C16" s="16">
        <f>'2023 Final'!$L$29</f>
        <v>0.47916666666666669</v>
      </c>
      <c r="D16" s="16">
        <f>'2023 Final'!$AC$30</f>
        <v>0.58333333333333337</v>
      </c>
      <c r="E16" s="3" t="str">
        <f>'2023 Final'!E29</f>
        <v>Y</v>
      </c>
      <c r="F16" s="3">
        <f>'2023 Final'!F29</f>
        <v>0</v>
      </c>
      <c r="G16" s="3">
        <f>'2023 Final'!G29</f>
        <v>0</v>
      </c>
      <c r="H16" s="3" t="str">
        <f>'2023 Final'!H29</f>
        <v>y</v>
      </c>
      <c r="I16" s="3">
        <f>'2023 Final'!I29</f>
        <v>0</v>
      </c>
      <c r="J16" s="3">
        <f>'2023 Final'!J29</f>
        <v>0</v>
      </c>
      <c r="K16" s="3">
        <f>'2023 Final'!K29</f>
        <v>0</v>
      </c>
    </row>
    <row r="17" spans="1:11" ht="29.25" customHeight="1" x14ac:dyDescent="0.25">
      <c r="A17" s="3" t="s">
        <v>3</v>
      </c>
      <c r="B17" s="3" t="s">
        <v>40</v>
      </c>
      <c r="C17" s="16">
        <f>'2023 Final'!$L$31</f>
        <v>0.4375</v>
      </c>
      <c r="D17" s="16">
        <f>'2023 Final'!$AC$32</f>
        <v>0.58333333333333337</v>
      </c>
      <c r="E17" s="3">
        <f>'2023 Final'!E31</f>
        <v>0</v>
      </c>
      <c r="F17" s="3">
        <f>'2023 Final'!F31</f>
        <v>0</v>
      </c>
      <c r="G17" s="3" t="str">
        <f>'2023 Final'!G31</f>
        <v>Y</v>
      </c>
      <c r="H17" s="3">
        <f>'2023 Final'!H31</f>
        <v>0</v>
      </c>
      <c r="I17" s="3">
        <f>'2023 Final'!I31</f>
        <v>0</v>
      </c>
      <c r="J17" s="3" t="str">
        <f>'2023 Final'!J31</f>
        <v>Y</v>
      </c>
      <c r="K17" s="3">
        <f>'2023 Final'!K31</f>
        <v>0</v>
      </c>
    </row>
    <row r="18" spans="1:11" ht="29.25" customHeight="1" x14ac:dyDescent="0.25">
      <c r="A18" s="3" t="s">
        <v>21</v>
      </c>
      <c r="B18" s="3" t="s">
        <v>41</v>
      </c>
      <c r="C18" s="16">
        <f>'2023 Final'!$L$33</f>
        <v>0.25</v>
      </c>
      <c r="D18" s="16">
        <f>'2023 Final'!$AC$34</f>
        <v>0.35416666666666669</v>
      </c>
      <c r="E18" s="3">
        <f>'2023 Final'!E33</f>
        <v>0</v>
      </c>
      <c r="F18" s="3">
        <f>'2023 Final'!F33</f>
        <v>0</v>
      </c>
      <c r="G18" s="3" t="str">
        <f>'2023 Final'!G33</f>
        <v>Y</v>
      </c>
      <c r="H18" s="3">
        <f>'2023 Final'!H33</f>
        <v>0</v>
      </c>
      <c r="I18" s="3">
        <f>'2023 Final'!I33</f>
        <v>0</v>
      </c>
      <c r="J18" s="3" t="str">
        <f>'2023 Final'!J33</f>
        <v>Y</v>
      </c>
      <c r="K18" s="3">
        <f>'2023 Final'!K33</f>
        <v>0</v>
      </c>
    </row>
    <row r="19" spans="1:11" ht="29.25" customHeight="1" x14ac:dyDescent="0.25">
      <c r="A19" s="3" t="s">
        <v>22</v>
      </c>
      <c r="B19" s="3" t="s">
        <v>34</v>
      </c>
      <c r="C19" s="16">
        <f>'2023 Final'!$L$35</f>
        <v>0.64583333333333337</v>
      </c>
      <c r="D19" s="16">
        <f>'2023 Final'!$AC$36</f>
        <v>0.75</v>
      </c>
      <c r="E19" s="3">
        <f>'2023 Final'!E35</f>
        <v>0</v>
      </c>
      <c r="F19" s="3">
        <f>'2023 Final'!F35</f>
        <v>0</v>
      </c>
      <c r="G19" s="3" t="str">
        <f>'2023 Final'!G35</f>
        <v>Y</v>
      </c>
      <c r="H19" s="3">
        <f>'2023 Final'!H35</f>
        <v>0</v>
      </c>
      <c r="I19" s="3">
        <f>'2023 Final'!I35</f>
        <v>0</v>
      </c>
      <c r="J19" s="3" t="str">
        <f>'2023 Final'!J35</f>
        <v>Y</v>
      </c>
      <c r="K19" s="3">
        <f>'2023 Final'!K35</f>
        <v>0</v>
      </c>
    </row>
    <row r="20" spans="1:11" ht="29.25" customHeight="1" x14ac:dyDescent="0.25">
      <c r="A20" s="3" t="s">
        <v>5</v>
      </c>
      <c r="B20" s="3" t="s">
        <v>42</v>
      </c>
      <c r="C20" s="16">
        <f>'2023 Final'!$L$37</f>
        <v>0.60416666666666663</v>
      </c>
      <c r="D20" s="16">
        <f>'2023 Final'!$AC$38</f>
        <v>0.70833333333333326</v>
      </c>
      <c r="E20" s="3">
        <f>'2023 Final'!E37</f>
        <v>0</v>
      </c>
      <c r="F20" s="3">
        <f>'2023 Final'!F37</f>
        <v>0</v>
      </c>
      <c r="G20" s="3" t="str">
        <f>'2023 Final'!G37</f>
        <v>Y</v>
      </c>
      <c r="H20" s="3">
        <f>'2023 Final'!H37</f>
        <v>0</v>
      </c>
      <c r="I20" s="3">
        <f>'2023 Final'!I37</f>
        <v>0</v>
      </c>
      <c r="J20" s="3" t="str">
        <f>'2023 Final'!J37</f>
        <v>Y</v>
      </c>
      <c r="K20" s="3">
        <f>'2023 Final'!K37</f>
        <v>0</v>
      </c>
    </row>
    <row r="21" spans="1:11" ht="29.25" customHeight="1" x14ac:dyDescent="0.25">
      <c r="A21" s="3" t="s">
        <v>17</v>
      </c>
      <c r="B21" s="3" t="s">
        <v>43</v>
      </c>
      <c r="C21" s="16">
        <f>'2023 Final'!$L$39</f>
        <v>0.39583333333333331</v>
      </c>
      <c r="D21" s="16">
        <f>'2023 Final'!$AC$40</f>
        <v>0.58333333333333326</v>
      </c>
      <c r="E21" s="3">
        <f>'2023 Final'!E39</f>
        <v>0</v>
      </c>
      <c r="F21" s="3">
        <f>'2023 Final'!F39</f>
        <v>0</v>
      </c>
      <c r="G21" s="3" t="str">
        <f>'2023 Final'!G39</f>
        <v>Y</v>
      </c>
      <c r="H21" s="3">
        <f>'2023 Final'!H39</f>
        <v>0</v>
      </c>
      <c r="I21" s="3">
        <f>'2023 Final'!I39</f>
        <v>0</v>
      </c>
      <c r="J21" s="3" t="str">
        <f>'2023 Final'!J39</f>
        <v>Y</v>
      </c>
      <c r="K21" s="3">
        <f>'2023 Final'!K39</f>
        <v>0</v>
      </c>
    </row>
    <row r="22" spans="1:11" ht="29.25" customHeight="1" x14ac:dyDescent="0.25">
      <c r="A22" s="3" t="s">
        <v>4</v>
      </c>
      <c r="B22" s="3" t="s">
        <v>44</v>
      </c>
      <c r="C22" s="16">
        <f>'2023 Final'!$L$41</f>
        <v>0.25</v>
      </c>
      <c r="D22" s="16">
        <f>'2023 Final'!$AC$42</f>
        <v>0.45833333333333337</v>
      </c>
      <c r="E22" s="3" t="str">
        <f>'2023 Final'!E41</f>
        <v>Y</v>
      </c>
      <c r="F22" s="3">
        <f>'2023 Final'!F41</f>
        <v>0</v>
      </c>
      <c r="G22" s="3">
        <f>'2023 Final'!G41</f>
        <v>0</v>
      </c>
      <c r="H22" s="3" t="str">
        <f>'2023 Final'!H41</f>
        <v>Y</v>
      </c>
      <c r="I22" s="3">
        <f>'2023 Final'!I41</f>
        <v>0</v>
      </c>
      <c r="J22" s="3">
        <f>'2023 Final'!J41</f>
        <v>0</v>
      </c>
      <c r="K22" s="3">
        <f>'2023 Final'!K41</f>
        <v>0</v>
      </c>
    </row>
    <row r="23" spans="1:11" ht="29.25" customHeight="1" x14ac:dyDescent="0.25">
      <c r="A23" s="129" t="s">
        <v>7</v>
      </c>
      <c r="B23" s="129" t="s">
        <v>45</v>
      </c>
      <c r="C23" s="130">
        <f>'2023 Final'!$L$43</f>
        <v>0.45833333333333331</v>
      </c>
      <c r="D23" s="130">
        <f>'2023 Final'!$AC$44</f>
        <v>0.5625</v>
      </c>
      <c r="E23" s="129" t="str">
        <f>'2023 Final'!E43</f>
        <v>Y</v>
      </c>
      <c r="F23" s="129">
        <f>'2023 Final'!F43</f>
        <v>0</v>
      </c>
      <c r="G23" s="129">
        <f>'2023 Final'!G43</f>
        <v>0</v>
      </c>
      <c r="H23" s="129" t="str">
        <f>'2023 Final'!H43</f>
        <v>Y</v>
      </c>
      <c r="I23" s="129">
        <f>'2023 Final'!I43</f>
        <v>0</v>
      </c>
      <c r="J23" s="129">
        <f>'2023 Final'!J43</f>
        <v>0</v>
      </c>
      <c r="K23" s="129">
        <f>'2023 Final'!K43</f>
        <v>0</v>
      </c>
    </row>
    <row r="24" spans="1:11" ht="29.25" customHeight="1" x14ac:dyDescent="0.25">
      <c r="A24" s="129" t="s">
        <v>16</v>
      </c>
      <c r="B24" s="131" t="s">
        <v>88</v>
      </c>
      <c r="C24" s="130">
        <f>'2023 Final'!$L$49</f>
        <v>0.35416666666666669</v>
      </c>
      <c r="D24" s="130">
        <f>'2023 Final'!$AC$50</f>
        <v>0.41666666666666669</v>
      </c>
      <c r="E24" s="129" t="str">
        <f>'2023 Final'!E49</f>
        <v>Y</v>
      </c>
      <c r="F24" s="129">
        <f>'2023 Final'!F49</f>
        <v>0</v>
      </c>
      <c r="G24" s="129">
        <f>'2023 Final'!G49</f>
        <v>0</v>
      </c>
      <c r="H24" s="129" t="str">
        <f>'2023 Final'!H49</f>
        <v>Y</v>
      </c>
      <c r="I24" s="129">
        <f>'2023 Final'!I49</f>
        <v>0</v>
      </c>
      <c r="J24" s="129">
        <f>'2023 Final'!J49</f>
        <v>0</v>
      </c>
      <c r="K24" s="129">
        <f>'2023 Final'!K49</f>
        <v>0</v>
      </c>
    </row>
    <row r="25" spans="1:11" ht="29.25" customHeight="1" x14ac:dyDescent="0.25">
      <c r="A25" s="129" t="s">
        <v>18</v>
      </c>
      <c r="B25" s="131" t="s">
        <v>89</v>
      </c>
      <c r="C25" s="130">
        <f>'2023 Final'!$L$51</f>
        <v>0.5</v>
      </c>
      <c r="D25" s="130">
        <f>'2023 Final'!$AC$52</f>
        <v>0.6875</v>
      </c>
      <c r="E25" s="129">
        <f>'2023 Final'!E51</f>
        <v>0</v>
      </c>
      <c r="F25" s="129">
        <f>'2023 Final'!F51</f>
        <v>0</v>
      </c>
      <c r="G25" s="129" t="str">
        <f>'2023 Final'!G51</f>
        <v>Y</v>
      </c>
      <c r="H25" s="129">
        <f>'2023 Final'!H51</f>
        <v>0</v>
      </c>
      <c r="I25" s="129">
        <f>'2023 Final'!I51</f>
        <v>0</v>
      </c>
      <c r="J25" s="129" t="str">
        <f>'2023 Final'!J51</f>
        <v>Y</v>
      </c>
      <c r="K25" s="129">
        <f>'2023 Final'!K51</f>
        <v>0</v>
      </c>
    </row>
    <row r="26" spans="1:11" ht="29.25" customHeight="1" x14ac:dyDescent="0.25">
      <c r="A26" s="129" t="s">
        <v>11</v>
      </c>
      <c r="B26" s="131" t="s">
        <v>86</v>
      </c>
      <c r="C26" s="130">
        <v>0.27083333333333331</v>
      </c>
      <c r="D26" s="130">
        <f>'2023 Final'!$AC$54</f>
        <v>0.35416666666666663</v>
      </c>
      <c r="E26" s="129">
        <f>'2023 Final'!E53</f>
        <v>0</v>
      </c>
      <c r="F26" s="129">
        <f>'2023 Final'!F53</f>
        <v>0</v>
      </c>
      <c r="G26" s="129" t="str">
        <f>'2023 Final'!G53</f>
        <v>Y</v>
      </c>
      <c r="H26" s="129">
        <f>'2023 Final'!H53</f>
        <v>0</v>
      </c>
      <c r="I26" s="129">
        <f>'2023 Final'!I53</f>
        <v>0</v>
      </c>
      <c r="J26" s="129" t="str">
        <f>'2023 Final'!J53</f>
        <v>Y</v>
      </c>
      <c r="K26" s="129">
        <f>'2023 Final'!K53</f>
        <v>0</v>
      </c>
    </row>
    <row r="27" spans="1:11" ht="29.25" customHeight="1" x14ac:dyDescent="0.25">
      <c r="A27" s="129" t="s">
        <v>8</v>
      </c>
      <c r="B27" s="131" t="s">
        <v>87</v>
      </c>
      <c r="C27" s="130">
        <f>'2023 Final'!$L$47</f>
        <v>0.41666666666666669</v>
      </c>
      <c r="D27" s="130">
        <f>'2023 Final'!$AC$48</f>
        <v>0.72916666666666674</v>
      </c>
      <c r="E27" s="129">
        <f>'2023 Final'!E47</f>
        <v>0</v>
      </c>
      <c r="F27" s="129">
        <f>'2023 Final'!F47</f>
        <v>0</v>
      </c>
      <c r="G27" s="129" t="str">
        <f>'2023 Final'!G47</f>
        <v>Y</v>
      </c>
      <c r="H27" s="129">
        <f>'2023 Final'!H47</f>
        <v>0</v>
      </c>
      <c r="I27" s="129">
        <f>'2023 Final'!I47</f>
        <v>0</v>
      </c>
      <c r="J27" s="129" t="str">
        <f>'2023 Final'!J47</f>
        <v>Y</v>
      </c>
      <c r="K27" s="129">
        <f>'2023 Final'!K47</f>
        <v>0</v>
      </c>
    </row>
    <row r="30" spans="1:11" x14ac:dyDescent="0.25">
      <c r="A30" s="91"/>
      <c r="B30" s="92"/>
      <c r="C30" s="93"/>
      <c r="D30" s="93"/>
      <c r="E30" s="94"/>
      <c r="F30" s="94"/>
      <c r="G30" s="94"/>
      <c r="H30" s="94"/>
    </row>
    <row r="31" spans="1:11" x14ac:dyDescent="0.25">
      <c r="A31" s="91"/>
      <c r="B31" s="92"/>
    </row>
    <row r="32" spans="1:11" x14ac:dyDescent="0.25">
      <c r="A32" s="91"/>
      <c r="B32" s="92"/>
    </row>
  </sheetData>
  <autoFilter ref="E4:K27" xr:uid="{AF15A1B4-C879-4859-A983-B2A388BD2474}"/>
  <conditionalFormatting sqref="E5:K27">
    <cfRule type="cellIs" dxfId="2" priority="1" operator="equal">
      <formula>0</formula>
    </cfRule>
  </conditionalFormatting>
  <pageMargins left="0.7" right="0.7" top="0.75" bottom="0.75" header="0.3" footer="0.3"/>
  <pageSetup scale="78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E6B5CC-0642-4C9B-91A4-DBA7CAE1BB95}">
  <sheetPr>
    <tabColor theme="7" tint="0.79998168889431442"/>
    <pageSetUpPr fitToPage="1"/>
  </sheetPr>
  <dimension ref="A1:AE48"/>
  <sheetViews>
    <sheetView topLeftCell="A31" zoomScale="130" zoomScaleNormal="130" workbookViewId="0">
      <selection activeCell="R11" sqref="R11"/>
    </sheetView>
  </sheetViews>
  <sheetFormatPr defaultRowHeight="21" x14ac:dyDescent="0.35"/>
  <cols>
    <col min="2" max="2" width="12" customWidth="1"/>
    <col min="3" max="29" width="5.42578125" customWidth="1"/>
    <col min="30" max="31" width="9.140625" style="60"/>
  </cols>
  <sheetData>
    <row r="1" spans="1:31" s="60" customFormat="1" x14ac:dyDescent="0.35">
      <c r="A1" s="57" t="s">
        <v>97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119">
        <f ca="1">TODAY()</f>
        <v>45476</v>
      </c>
      <c r="AA1" s="119"/>
      <c r="AB1" s="58"/>
      <c r="AC1" s="59"/>
    </row>
    <row r="2" spans="1:31" x14ac:dyDescent="0.35">
      <c r="A2" s="56" t="s">
        <v>98</v>
      </c>
      <c r="T2" s="36"/>
      <c r="U2" s="41" t="s">
        <v>85</v>
      </c>
    </row>
    <row r="3" spans="1:31" s="54" customFormat="1" x14ac:dyDescent="0.35">
      <c r="A3" s="55"/>
      <c r="T3" s="41"/>
      <c r="AD3" s="60"/>
      <c r="AE3" s="60"/>
    </row>
    <row r="4" spans="1:31" x14ac:dyDescent="0.35">
      <c r="A4" s="33"/>
      <c r="C4" s="22" t="s">
        <v>75</v>
      </c>
      <c r="J4" s="25" t="s">
        <v>83</v>
      </c>
    </row>
    <row r="5" spans="1:31" x14ac:dyDescent="0.35">
      <c r="A5" s="33"/>
      <c r="T5" s="81" t="s">
        <v>117</v>
      </c>
      <c r="U5" s="49"/>
      <c r="V5" s="49"/>
      <c r="W5" s="49"/>
      <c r="X5" s="49"/>
      <c r="Y5" s="49"/>
      <c r="Z5" s="49"/>
      <c r="AA5" s="49"/>
      <c r="AB5" s="49"/>
      <c r="AC5" s="49"/>
    </row>
    <row r="6" spans="1:31" x14ac:dyDescent="0.35">
      <c r="A6" s="33"/>
      <c r="C6" s="23" t="s">
        <v>76</v>
      </c>
      <c r="D6" s="23"/>
      <c r="E6" s="23"/>
      <c r="F6" s="23" t="s">
        <v>125</v>
      </c>
      <c r="G6" s="23"/>
      <c r="H6" s="23"/>
      <c r="I6" s="23"/>
      <c r="J6" s="23"/>
      <c r="K6" s="24"/>
      <c r="L6" s="23"/>
      <c r="T6" s="82" t="s">
        <v>118</v>
      </c>
      <c r="U6" s="83"/>
      <c r="V6" s="83"/>
      <c r="W6" s="83"/>
      <c r="X6" s="83"/>
      <c r="Y6" s="83"/>
      <c r="Z6" s="83"/>
      <c r="AA6" s="83"/>
      <c r="AB6" s="83"/>
      <c r="AC6" s="83"/>
    </row>
    <row r="7" spans="1:31" x14ac:dyDescent="0.35">
      <c r="A7" s="33"/>
      <c r="C7" s="23"/>
      <c r="D7" s="23"/>
      <c r="E7" s="23"/>
      <c r="F7" s="23"/>
      <c r="G7" s="23"/>
      <c r="H7" s="23"/>
      <c r="I7" s="23"/>
      <c r="J7" s="23"/>
      <c r="K7" s="23"/>
      <c r="L7" s="23"/>
    </row>
    <row r="8" spans="1:31" ht="49.5" customHeight="1" x14ac:dyDescent="0.35">
      <c r="A8" s="33"/>
      <c r="B8" s="25" t="s">
        <v>72</v>
      </c>
      <c r="C8" s="34">
        <v>0.25</v>
      </c>
      <c r="D8" s="34">
        <v>0.27083333333333331</v>
      </c>
      <c r="E8" s="34">
        <v>0.29166666666666702</v>
      </c>
      <c r="F8" s="34">
        <v>0.3125</v>
      </c>
      <c r="G8" s="34">
        <v>0.33333333333333298</v>
      </c>
      <c r="H8" s="34">
        <v>0.35416666666666702</v>
      </c>
      <c r="I8" s="34">
        <v>0.375</v>
      </c>
      <c r="J8" s="34">
        <v>0.39583333333333298</v>
      </c>
      <c r="K8" s="34">
        <v>0.41666666666666702</v>
      </c>
      <c r="L8" s="34">
        <v>0.4375</v>
      </c>
      <c r="M8" s="34">
        <v>0.45833333333333298</v>
      </c>
      <c r="N8" s="34">
        <v>0.47916666666666602</v>
      </c>
      <c r="O8" s="34">
        <v>0.5</v>
      </c>
      <c r="P8" s="34">
        <v>0.52083333333333304</v>
      </c>
      <c r="Q8" s="34">
        <v>0.54166666666666596</v>
      </c>
      <c r="R8" s="34">
        <v>0.5625</v>
      </c>
      <c r="S8" s="34">
        <v>0.58333333333333304</v>
      </c>
      <c r="T8" s="34">
        <v>0.60416666666666596</v>
      </c>
      <c r="U8" s="34">
        <v>0.625</v>
      </c>
      <c r="V8" s="34">
        <v>0.64583333333333304</v>
      </c>
      <c r="W8" s="34">
        <v>0.66666666666666596</v>
      </c>
      <c r="X8" s="34">
        <v>0.6875</v>
      </c>
      <c r="Y8" s="34">
        <v>0.70833333333333304</v>
      </c>
      <c r="Z8" s="34">
        <v>0.72916666666666596</v>
      </c>
      <c r="AA8" s="34">
        <v>0.75</v>
      </c>
      <c r="AB8" s="34">
        <v>0.77083333333333404</v>
      </c>
      <c r="AC8" s="34">
        <v>0.79166666666666796</v>
      </c>
    </row>
    <row r="9" spans="1:31" x14ac:dyDescent="0.35">
      <c r="A9" s="33"/>
      <c r="B9" s="1" t="s">
        <v>9</v>
      </c>
      <c r="C9" s="42">
        <v>47</v>
      </c>
      <c r="D9" s="42">
        <v>47</v>
      </c>
      <c r="E9" s="42">
        <v>14</v>
      </c>
      <c r="F9" s="42">
        <v>16</v>
      </c>
      <c r="G9" s="42">
        <v>17</v>
      </c>
      <c r="H9" s="42">
        <v>26</v>
      </c>
      <c r="I9" s="42">
        <v>26</v>
      </c>
      <c r="J9" s="42">
        <v>13</v>
      </c>
      <c r="K9" s="42">
        <v>13</v>
      </c>
      <c r="L9" s="42">
        <v>16</v>
      </c>
      <c r="M9" s="42">
        <v>16</v>
      </c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</row>
    <row r="10" spans="1:31" x14ac:dyDescent="0.35">
      <c r="A10" s="33"/>
      <c r="B10" s="1" t="s">
        <v>1</v>
      </c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>
        <v>42</v>
      </c>
      <c r="N10" s="42">
        <v>42</v>
      </c>
      <c r="O10" s="42">
        <v>6</v>
      </c>
      <c r="P10" s="42">
        <v>20</v>
      </c>
      <c r="Q10" s="42">
        <v>21</v>
      </c>
      <c r="R10" s="42">
        <v>21</v>
      </c>
      <c r="S10" s="42">
        <v>23</v>
      </c>
      <c r="T10" s="42">
        <v>23</v>
      </c>
      <c r="U10" s="42">
        <v>14</v>
      </c>
      <c r="V10" s="42">
        <v>21</v>
      </c>
      <c r="W10" s="42">
        <v>21</v>
      </c>
      <c r="X10" s="42">
        <v>26</v>
      </c>
      <c r="Y10" s="42">
        <v>26</v>
      </c>
      <c r="Z10" s="42"/>
      <c r="AA10" s="42"/>
      <c r="AB10" s="42"/>
      <c r="AC10" s="42"/>
    </row>
    <row r="11" spans="1:31" x14ac:dyDescent="0.35">
      <c r="A11" s="33"/>
      <c r="B11" s="1" t="s">
        <v>0</v>
      </c>
      <c r="C11" s="43">
        <v>96</v>
      </c>
      <c r="D11" s="43">
        <v>96</v>
      </c>
      <c r="E11" s="43">
        <v>19</v>
      </c>
      <c r="F11" s="43">
        <v>18</v>
      </c>
      <c r="G11" s="43">
        <v>65</v>
      </c>
      <c r="H11" s="43">
        <v>65</v>
      </c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</row>
    <row r="12" spans="1:31" x14ac:dyDescent="0.35">
      <c r="A12" s="33"/>
      <c r="B12" s="1" t="s">
        <v>2</v>
      </c>
      <c r="C12" s="42"/>
      <c r="D12" s="42"/>
      <c r="E12" s="42"/>
      <c r="F12" s="42"/>
      <c r="G12" s="42"/>
      <c r="H12" s="42"/>
      <c r="I12" s="42">
        <v>73</v>
      </c>
      <c r="J12" s="42">
        <v>73</v>
      </c>
      <c r="K12" s="42">
        <v>20</v>
      </c>
      <c r="L12" s="42">
        <v>26</v>
      </c>
      <c r="M12" s="42">
        <v>26</v>
      </c>
      <c r="N12" s="42">
        <v>24</v>
      </c>
      <c r="O12" s="42">
        <v>57</v>
      </c>
      <c r="P12" s="42">
        <v>57</v>
      </c>
      <c r="Q12" s="42">
        <v>24</v>
      </c>
      <c r="R12" s="42">
        <v>24</v>
      </c>
      <c r="S12" s="42">
        <v>23</v>
      </c>
      <c r="T12" s="42">
        <v>28</v>
      </c>
      <c r="U12" s="42">
        <v>28</v>
      </c>
      <c r="V12" s="42"/>
      <c r="W12" s="42"/>
      <c r="X12" s="42"/>
      <c r="Y12" s="42"/>
      <c r="Z12" s="42"/>
      <c r="AA12" s="42"/>
      <c r="AB12" s="42"/>
      <c r="AC12" s="42"/>
    </row>
    <row r="13" spans="1:31" x14ac:dyDescent="0.35">
      <c r="A13" s="33"/>
      <c r="B13" s="1" t="s">
        <v>15</v>
      </c>
      <c r="C13" s="43">
        <v>31</v>
      </c>
      <c r="D13" s="43">
        <v>31</v>
      </c>
      <c r="E13" s="43">
        <v>24</v>
      </c>
      <c r="F13" s="43">
        <v>18</v>
      </c>
      <c r="G13" s="43">
        <v>18</v>
      </c>
      <c r="H13" s="43">
        <v>94</v>
      </c>
      <c r="I13" s="43">
        <v>94</v>
      </c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</row>
    <row r="14" spans="1:31" x14ac:dyDescent="0.35">
      <c r="A14" s="33"/>
      <c r="B14" s="1" t="s">
        <v>12</v>
      </c>
      <c r="C14" s="42"/>
      <c r="D14" s="42"/>
      <c r="E14" s="42">
        <v>52</v>
      </c>
      <c r="F14" s="42">
        <v>52</v>
      </c>
      <c r="G14" s="42">
        <v>26</v>
      </c>
      <c r="H14" s="42">
        <v>17</v>
      </c>
      <c r="I14" s="42">
        <v>17</v>
      </c>
      <c r="J14" s="42">
        <v>36</v>
      </c>
      <c r="K14" s="42">
        <v>36</v>
      </c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</row>
    <row r="15" spans="1:31" x14ac:dyDescent="0.35">
      <c r="A15" s="33"/>
      <c r="B15" s="1" t="s">
        <v>3</v>
      </c>
      <c r="C15" s="42"/>
      <c r="D15" s="42"/>
      <c r="E15" s="42"/>
      <c r="F15" s="42"/>
      <c r="G15" s="42"/>
      <c r="H15" s="42"/>
      <c r="I15" s="42"/>
      <c r="J15" s="42"/>
      <c r="K15" s="42"/>
      <c r="L15" s="42">
        <v>99</v>
      </c>
      <c r="M15" s="42">
        <v>99</v>
      </c>
      <c r="N15" s="42">
        <v>31</v>
      </c>
      <c r="O15" s="42">
        <v>44</v>
      </c>
      <c r="P15" s="42">
        <v>44</v>
      </c>
      <c r="Q15" s="42">
        <v>45</v>
      </c>
      <c r="R15" s="42">
        <v>45</v>
      </c>
      <c r="Y15" s="42"/>
      <c r="Z15" s="42"/>
      <c r="AA15" s="42"/>
      <c r="AB15" s="42"/>
      <c r="AC15" s="42"/>
    </row>
    <row r="16" spans="1:31" x14ac:dyDescent="0.35">
      <c r="A16" s="33"/>
      <c r="B16" s="1" t="s">
        <v>21</v>
      </c>
      <c r="C16" s="42">
        <v>48</v>
      </c>
      <c r="D16" s="42">
        <v>47</v>
      </c>
      <c r="E16" s="42">
        <v>47</v>
      </c>
      <c r="F16" s="42">
        <v>44</v>
      </c>
      <c r="G16" s="42">
        <v>44</v>
      </c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</row>
    <row r="17" spans="1:29" x14ac:dyDescent="0.35">
      <c r="A17" s="33"/>
      <c r="B17" s="1" t="s">
        <v>22</v>
      </c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3">
        <v>52</v>
      </c>
      <c r="W17" s="43">
        <v>52</v>
      </c>
      <c r="X17" s="43">
        <v>96</v>
      </c>
      <c r="Y17" s="43">
        <v>96</v>
      </c>
      <c r="Z17" s="43">
        <v>61</v>
      </c>
      <c r="AA17" s="42"/>
      <c r="AB17" s="42"/>
      <c r="AC17" s="42"/>
    </row>
    <row r="18" spans="1:29" x14ac:dyDescent="0.35">
      <c r="A18" s="33"/>
      <c r="B18" s="1" t="s">
        <v>5</v>
      </c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3">
        <v>70</v>
      </c>
      <c r="U18" s="43">
        <v>70</v>
      </c>
      <c r="V18" s="43">
        <v>47</v>
      </c>
      <c r="W18" s="43">
        <v>47</v>
      </c>
      <c r="X18" s="43">
        <v>64</v>
      </c>
      <c r="Y18" s="42"/>
      <c r="Z18" s="42"/>
      <c r="AA18" s="42"/>
      <c r="AB18" s="42"/>
      <c r="AC18" s="42"/>
    </row>
    <row r="19" spans="1:29" x14ac:dyDescent="0.35">
      <c r="A19" s="33"/>
      <c r="B19" s="1" t="s">
        <v>17</v>
      </c>
      <c r="C19" s="42"/>
      <c r="D19" s="42"/>
      <c r="E19" s="42"/>
      <c r="F19" s="42"/>
      <c r="G19" s="42"/>
      <c r="H19" s="42"/>
      <c r="J19" s="47">
        <v>81</v>
      </c>
      <c r="K19" s="47">
        <v>81</v>
      </c>
      <c r="L19" s="47">
        <v>33</v>
      </c>
      <c r="M19" s="43">
        <v>39</v>
      </c>
      <c r="N19" s="43">
        <v>81</v>
      </c>
      <c r="O19" s="43">
        <v>81</v>
      </c>
      <c r="P19" s="43">
        <v>21</v>
      </c>
      <c r="Q19" s="43">
        <v>42</v>
      </c>
      <c r="R19" s="43">
        <v>44</v>
      </c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</row>
    <row r="20" spans="1:29" x14ac:dyDescent="0.35">
      <c r="A20" s="33"/>
      <c r="B20" s="1" t="s">
        <v>8</v>
      </c>
      <c r="C20" s="42"/>
      <c r="D20" s="42"/>
      <c r="E20" s="42"/>
      <c r="F20" s="42"/>
      <c r="G20" s="42"/>
      <c r="H20" s="42"/>
      <c r="I20" s="42"/>
      <c r="J20" s="42"/>
      <c r="K20" s="42">
        <v>44</v>
      </c>
      <c r="L20" s="42">
        <v>44</v>
      </c>
      <c r="M20" s="42">
        <v>7</v>
      </c>
      <c r="N20" s="42">
        <v>11</v>
      </c>
      <c r="O20" s="42" t="s">
        <v>94</v>
      </c>
      <c r="P20" s="42">
        <v>18</v>
      </c>
      <c r="Q20" s="42">
        <v>86</v>
      </c>
      <c r="R20" s="42">
        <v>86</v>
      </c>
      <c r="S20" s="42">
        <v>26</v>
      </c>
      <c r="T20" s="42">
        <v>26</v>
      </c>
      <c r="U20" s="42">
        <v>16</v>
      </c>
      <c r="V20" s="42">
        <v>16</v>
      </c>
      <c r="W20" s="42">
        <v>18</v>
      </c>
      <c r="X20" s="42">
        <v>18</v>
      </c>
      <c r="Y20" s="42">
        <v>20</v>
      </c>
      <c r="Z20" s="42"/>
      <c r="AA20" s="42"/>
      <c r="AB20" s="42"/>
      <c r="AC20" s="42"/>
    </row>
    <row r="21" spans="1:29" x14ac:dyDescent="0.35">
      <c r="A21" s="33"/>
      <c r="B21" s="84" t="s">
        <v>11</v>
      </c>
      <c r="C21" s="86"/>
      <c r="D21" s="87">
        <v>59.800000000000004</v>
      </c>
      <c r="E21" s="87">
        <v>59.800000000000004</v>
      </c>
      <c r="F21" s="87">
        <v>67.600000000000009</v>
      </c>
      <c r="G21" s="87">
        <v>67.600000000000009</v>
      </c>
      <c r="H21" s="86"/>
      <c r="I21" s="88"/>
      <c r="J21" s="88"/>
      <c r="K21" s="88"/>
      <c r="L21" s="88"/>
      <c r="M21" s="88"/>
      <c r="N21" s="88"/>
      <c r="O21" s="88"/>
      <c r="P21" s="88"/>
      <c r="Q21" s="86"/>
      <c r="R21" s="86"/>
      <c r="S21" s="86"/>
      <c r="T21" s="86"/>
      <c r="U21" s="86"/>
      <c r="V21" s="88"/>
      <c r="W21" s="86"/>
      <c r="X21" s="86"/>
      <c r="Y21" s="87">
        <v>59.800000000000004</v>
      </c>
      <c r="Z21" s="87">
        <v>59.800000000000004</v>
      </c>
      <c r="AA21" s="87">
        <v>67.600000000000009</v>
      </c>
      <c r="AB21" s="87">
        <v>67.600000000000009</v>
      </c>
      <c r="AC21" s="30"/>
    </row>
    <row r="22" spans="1:29" x14ac:dyDescent="0.35">
      <c r="A22" s="33"/>
      <c r="B22" s="85" t="s">
        <v>123</v>
      </c>
      <c r="C22" s="42"/>
      <c r="D22" s="42"/>
      <c r="E22" s="42"/>
      <c r="F22" s="42"/>
      <c r="G22" s="42"/>
      <c r="H22" s="42"/>
      <c r="I22" s="42"/>
      <c r="J22" s="42"/>
      <c r="K22" s="44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</row>
    <row r="23" spans="1:29" x14ac:dyDescent="0.35">
      <c r="A23" s="33"/>
      <c r="B23" t="s">
        <v>81</v>
      </c>
      <c r="C23" s="31">
        <f>SUM(C9:C22)</f>
        <v>222</v>
      </c>
      <c r="D23" s="31">
        <f t="shared" ref="D23:AA23" si="0">SUM(D9:D22)</f>
        <v>280.8</v>
      </c>
      <c r="E23" s="31">
        <f t="shared" si="0"/>
        <v>215.8</v>
      </c>
      <c r="F23" s="31">
        <f t="shared" si="0"/>
        <v>215.60000000000002</v>
      </c>
      <c r="G23" s="31">
        <f t="shared" si="0"/>
        <v>237.60000000000002</v>
      </c>
      <c r="H23" s="31">
        <f t="shared" si="0"/>
        <v>202</v>
      </c>
      <c r="I23" s="31">
        <f t="shared" si="0"/>
        <v>210</v>
      </c>
      <c r="J23" s="31">
        <f t="shared" si="0"/>
        <v>203</v>
      </c>
      <c r="K23" s="31">
        <f t="shared" si="0"/>
        <v>194</v>
      </c>
      <c r="L23" s="31">
        <f t="shared" si="0"/>
        <v>218</v>
      </c>
      <c r="M23" s="31">
        <f>SUM(M9:M22)</f>
        <v>229</v>
      </c>
      <c r="N23" s="31">
        <f t="shared" si="0"/>
        <v>189</v>
      </c>
      <c r="O23" s="31">
        <f t="shared" si="0"/>
        <v>188</v>
      </c>
      <c r="P23" s="31">
        <f t="shared" si="0"/>
        <v>160</v>
      </c>
      <c r="Q23" s="31">
        <f t="shared" si="0"/>
        <v>218</v>
      </c>
      <c r="R23" s="31">
        <f t="shared" si="0"/>
        <v>220</v>
      </c>
      <c r="S23" s="31">
        <f t="shared" si="0"/>
        <v>72</v>
      </c>
      <c r="T23" s="31">
        <f t="shared" si="0"/>
        <v>147</v>
      </c>
      <c r="U23" s="31">
        <f t="shared" si="0"/>
        <v>128</v>
      </c>
      <c r="V23" s="31">
        <f t="shared" si="0"/>
        <v>136</v>
      </c>
      <c r="W23" s="31">
        <f t="shared" si="0"/>
        <v>138</v>
      </c>
      <c r="X23" s="31">
        <f t="shared" si="0"/>
        <v>204</v>
      </c>
      <c r="Y23" s="31">
        <f t="shared" si="0"/>
        <v>201.8</v>
      </c>
      <c r="Z23" s="31">
        <f t="shared" si="0"/>
        <v>120.80000000000001</v>
      </c>
      <c r="AA23" s="31">
        <f t="shared" si="0"/>
        <v>67.600000000000009</v>
      </c>
      <c r="AB23" s="31">
        <f t="shared" ref="AB23:AC23" si="1">SUM(AB9:AB22)</f>
        <v>67.600000000000009</v>
      </c>
      <c r="AC23" s="31">
        <f t="shared" si="1"/>
        <v>0</v>
      </c>
    </row>
    <row r="24" spans="1:29" x14ac:dyDescent="0.35">
      <c r="A24" s="33"/>
    </row>
    <row r="25" spans="1:29" ht="21.75" thickBot="1" x14ac:dyDescent="0.4">
      <c r="A25" s="48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</row>
    <row r="26" spans="1:29" ht="21.75" thickTop="1" x14ac:dyDescent="0.35">
      <c r="A26" s="33"/>
    </row>
    <row r="27" spans="1:29" x14ac:dyDescent="0.35">
      <c r="A27" s="33"/>
      <c r="C27" s="22" t="s">
        <v>80</v>
      </c>
      <c r="J27" s="25" t="s">
        <v>84</v>
      </c>
    </row>
    <row r="28" spans="1:29" x14ac:dyDescent="0.35">
      <c r="A28" s="33"/>
    </row>
    <row r="29" spans="1:29" x14ac:dyDescent="0.35">
      <c r="A29" s="33"/>
      <c r="C29" s="23" t="s">
        <v>104</v>
      </c>
      <c r="D29" s="23"/>
      <c r="E29" s="23"/>
      <c r="F29" s="23"/>
      <c r="G29" s="23"/>
      <c r="H29" s="23"/>
      <c r="I29" s="23"/>
      <c r="J29" s="23"/>
      <c r="K29" s="24" t="s">
        <v>126</v>
      </c>
      <c r="L29" s="23"/>
    </row>
    <row r="30" spans="1:29" x14ac:dyDescent="0.35">
      <c r="A30" s="33"/>
      <c r="C30" s="23"/>
      <c r="D30" s="23"/>
      <c r="E30" s="23"/>
      <c r="F30" s="23"/>
      <c r="G30" s="23"/>
      <c r="H30" s="23"/>
      <c r="I30" s="23"/>
      <c r="J30" s="23"/>
      <c r="K30" s="23"/>
      <c r="L30" s="23"/>
    </row>
    <row r="31" spans="1:29" ht="49.5" customHeight="1" x14ac:dyDescent="0.35">
      <c r="A31" s="33"/>
      <c r="B31" s="25" t="s">
        <v>72</v>
      </c>
      <c r="C31" s="35">
        <v>0.25</v>
      </c>
      <c r="D31" s="35">
        <v>0.27083333333333331</v>
      </c>
      <c r="E31" s="35">
        <v>0.29166666666666702</v>
      </c>
      <c r="F31" s="35">
        <v>0.3125</v>
      </c>
      <c r="G31" s="35">
        <v>0.33333333333333298</v>
      </c>
      <c r="H31" s="35">
        <v>0.35416666666666702</v>
      </c>
      <c r="I31" s="35">
        <v>0.375</v>
      </c>
      <c r="J31" s="35">
        <v>0.39583333333333298</v>
      </c>
      <c r="K31" s="35">
        <v>0.41666666666666702</v>
      </c>
      <c r="L31" s="35">
        <v>0.4375</v>
      </c>
      <c r="M31" s="35">
        <v>0.45833333333333298</v>
      </c>
      <c r="N31" s="35">
        <v>0.47916666666666602</v>
      </c>
      <c r="O31" s="35">
        <v>0.5</v>
      </c>
      <c r="P31" s="35">
        <v>0.52083333333333304</v>
      </c>
      <c r="Q31" s="35">
        <v>0.54166666666666596</v>
      </c>
      <c r="R31" s="35">
        <v>0.5625</v>
      </c>
      <c r="S31" s="35">
        <v>0.58333333333333304</v>
      </c>
      <c r="T31" s="35">
        <v>0.60416666666666596</v>
      </c>
      <c r="U31" s="35">
        <v>0.625</v>
      </c>
      <c r="V31" s="35">
        <v>0.64583333333333304</v>
      </c>
      <c r="W31" s="35">
        <v>0.66666666666666596</v>
      </c>
      <c r="X31" s="35">
        <v>0.6875</v>
      </c>
      <c r="Y31" s="35">
        <v>0.70833333333333304</v>
      </c>
      <c r="Z31" s="35">
        <v>0.72916666666666596</v>
      </c>
      <c r="AA31" s="35">
        <v>0.75</v>
      </c>
      <c r="AB31" s="35">
        <v>0.77083333333333404</v>
      </c>
      <c r="AC31" s="35">
        <v>0.79166666666666796</v>
      </c>
    </row>
    <row r="32" spans="1:29" x14ac:dyDescent="0.35">
      <c r="A32" s="33"/>
      <c r="B32" t="s">
        <v>6</v>
      </c>
      <c r="C32" s="45">
        <v>18</v>
      </c>
      <c r="D32" s="45">
        <v>18</v>
      </c>
      <c r="E32" s="45">
        <v>12</v>
      </c>
      <c r="F32" s="45">
        <v>36</v>
      </c>
      <c r="G32" s="45">
        <v>36</v>
      </c>
      <c r="H32" s="45">
        <v>14</v>
      </c>
      <c r="I32" s="45">
        <v>12</v>
      </c>
      <c r="J32" s="45">
        <v>16</v>
      </c>
      <c r="K32" s="45">
        <v>16</v>
      </c>
      <c r="L32" s="45">
        <v>29</v>
      </c>
      <c r="M32" s="45">
        <v>29</v>
      </c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</row>
    <row r="33" spans="1:29" x14ac:dyDescent="0.35">
      <c r="A33" s="33"/>
      <c r="B33" t="s">
        <v>10</v>
      </c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45">
        <v>33.800000000000004</v>
      </c>
      <c r="N33" s="45">
        <v>33.800000000000004</v>
      </c>
      <c r="O33" s="45">
        <v>72.8</v>
      </c>
      <c r="P33" s="45">
        <v>72.8</v>
      </c>
      <c r="Q33" s="45">
        <v>67.600000000000009</v>
      </c>
      <c r="R33" s="45">
        <v>67.600000000000009</v>
      </c>
      <c r="S33" s="45">
        <v>23.400000000000002</v>
      </c>
      <c r="T33" s="45">
        <v>72.8</v>
      </c>
      <c r="U33" s="45">
        <v>72.8</v>
      </c>
      <c r="V33" s="30"/>
      <c r="W33" s="30"/>
      <c r="X33" s="30"/>
      <c r="Y33" s="30"/>
      <c r="Z33" s="30"/>
      <c r="AA33" s="30"/>
      <c r="AB33" s="30"/>
      <c r="AC33" s="30"/>
    </row>
    <row r="34" spans="1:29" x14ac:dyDescent="0.35">
      <c r="A34" s="33"/>
      <c r="B34" t="s">
        <v>19</v>
      </c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>
        <v>14.3</v>
      </c>
      <c r="U34" s="30">
        <v>46.800000000000004</v>
      </c>
      <c r="V34" s="30">
        <v>46.800000000000004</v>
      </c>
      <c r="W34" s="30">
        <v>25</v>
      </c>
      <c r="X34" s="30">
        <v>25</v>
      </c>
      <c r="Y34" s="30"/>
      <c r="Z34" s="30"/>
      <c r="AA34" s="30"/>
      <c r="AB34" s="30"/>
      <c r="AC34" s="30"/>
    </row>
    <row r="35" spans="1:29" x14ac:dyDescent="0.35">
      <c r="A35" s="33"/>
      <c r="B35" t="s">
        <v>13</v>
      </c>
      <c r="C35" s="30">
        <v>96.2</v>
      </c>
      <c r="D35" s="30">
        <v>96.2</v>
      </c>
      <c r="E35" s="30">
        <v>14.950000000000001</v>
      </c>
      <c r="F35" s="30">
        <v>31.200000000000003</v>
      </c>
      <c r="G35" s="30">
        <v>31.200000000000003</v>
      </c>
      <c r="H35" s="30">
        <v>14.3</v>
      </c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</row>
    <row r="36" spans="1:29" x14ac:dyDescent="0.35">
      <c r="A36" s="33"/>
      <c r="B36" t="s">
        <v>14</v>
      </c>
      <c r="C36" s="30"/>
      <c r="D36" s="30"/>
      <c r="E36" s="30"/>
      <c r="F36" s="30"/>
      <c r="G36" s="30"/>
      <c r="H36" s="30"/>
      <c r="I36" s="30">
        <v>63.7</v>
      </c>
      <c r="J36" s="30">
        <v>57.2</v>
      </c>
      <c r="K36" s="30">
        <v>57.2</v>
      </c>
      <c r="L36" s="30">
        <v>59.800000000000004</v>
      </c>
      <c r="M36" s="30">
        <v>59.800000000000004</v>
      </c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</row>
    <row r="37" spans="1:29" x14ac:dyDescent="0.35">
      <c r="A37" s="33"/>
      <c r="B37" t="s">
        <v>20</v>
      </c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>
        <v>33.800000000000004</v>
      </c>
      <c r="O37" s="30">
        <v>33.800000000000004</v>
      </c>
      <c r="P37" s="30">
        <v>55.9</v>
      </c>
      <c r="Q37" s="30">
        <v>44.2</v>
      </c>
      <c r="R37" s="30">
        <v>44.2</v>
      </c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</row>
    <row r="38" spans="1:29" x14ac:dyDescent="0.35">
      <c r="A38" s="33"/>
      <c r="B38" t="s">
        <v>4</v>
      </c>
      <c r="C38" s="45">
        <v>41.6</v>
      </c>
      <c r="D38" s="45">
        <v>41.6</v>
      </c>
      <c r="E38" s="45">
        <v>49.4</v>
      </c>
      <c r="F38" s="45">
        <v>49.4</v>
      </c>
      <c r="G38" s="45">
        <v>67.600000000000009</v>
      </c>
      <c r="H38" s="45">
        <v>67.600000000000009</v>
      </c>
      <c r="I38" s="45">
        <v>28.6</v>
      </c>
      <c r="J38" s="45">
        <v>29.900000000000002</v>
      </c>
      <c r="K38" s="45">
        <v>62.400000000000006</v>
      </c>
      <c r="L38" s="45">
        <v>62.400000000000006</v>
      </c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</row>
    <row r="39" spans="1:29" x14ac:dyDescent="0.35">
      <c r="A39" s="33"/>
      <c r="B39" t="s">
        <v>7</v>
      </c>
      <c r="C39" s="30"/>
      <c r="D39" s="30"/>
      <c r="E39" s="30"/>
      <c r="F39" s="30"/>
      <c r="G39" s="30"/>
      <c r="H39" s="30"/>
      <c r="I39" s="30"/>
      <c r="J39" s="30"/>
      <c r="K39" s="30"/>
      <c r="M39" s="45">
        <v>89.7</v>
      </c>
      <c r="N39" s="45">
        <v>54.6</v>
      </c>
      <c r="O39" s="45">
        <v>54.6</v>
      </c>
      <c r="P39" s="45">
        <v>49.4</v>
      </c>
      <c r="Q39" s="45">
        <v>49.4</v>
      </c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</row>
    <row r="40" spans="1:29" x14ac:dyDescent="0.35">
      <c r="A40" s="33"/>
      <c r="B40" t="s">
        <v>16</v>
      </c>
      <c r="C40" s="30"/>
      <c r="D40" s="30"/>
      <c r="E40" s="30"/>
      <c r="F40" s="30"/>
      <c r="G40" s="30"/>
      <c r="H40" s="45">
        <v>16.900000000000002</v>
      </c>
      <c r="I40" s="45">
        <v>18.850000000000001</v>
      </c>
      <c r="J40" s="45">
        <v>48.1</v>
      </c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</row>
    <row r="41" spans="1:29" x14ac:dyDescent="0.35">
      <c r="A41" s="33"/>
      <c r="B41" t="s">
        <v>18</v>
      </c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45">
        <v>18</v>
      </c>
      <c r="P41" s="45">
        <v>18</v>
      </c>
      <c r="Q41" s="45">
        <v>18</v>
      </c>
      <c r="R41" s="45">
        <v>18</v>
      </c>
      <c r="S41" s="45">
        <v>21</v>
      </c>
      <c r="T41" s="45">
        <v>21</v>
      </c>
      <c r="U41" s="45">
        <v>13</v>
      </c>
      <c r="V41" s="45">
        <v>2</v>
      </c>
      <c r="W41" s="45">
        <v>6</v>
      </c>
      <c r="X41" s="30"/>
      <c r="Y41" s="30"/>
      <c r="Z41" s="30"/>
      <c r="AA41" s="30"/>
      <c r="AB41" s="30"/>
      <c r="AC41" s="30"/>
    </row>
    <row r="42" spans="1:29" x14ac:dyDescent="0.35">
      <c r="A42" s="33"/>
      <c r="B42" t="s">
        <v>11</v>
      </c>
      <c r="D42" s="45">
        <v>59.800000000000004</v>
      </c>
      <c r="E42" s="45">
        <v>59.800000000000004</v>
      </c>
      <c r="F42" s="45">
        <v>67.600000000000009</v>
      </c>
      <c r="G42" s="45">
        <v>67.600000000000009</v>
      </c>
      <c r="H42" s="30"/>
      <c r="I42" s="30"/>
      <c r="J42" s="30"/>
      <c r="K42" s="30"/>
      <c r="L42" s="30"/>
      <c r="M42" s="30"/>
      <c r="N42" s="30"/>
      <c r="O42" s="30"/>
      <c r="P42" s="30"/>
      <c r="V42" s="30"/>
      <c r="Y42" s="89">
        <v>59.800000000000004</v>
      </c>
      <c r="Z42" s="89">
        <v>59.800000000000004</v>
      </c>
      <c r="AA42" s="89">
        <v>67.600000000000009</v>
      </c>
      <c r="AB42" s="89">
        <v>67.600000000000009</v>
      </c>
      <c r="AC42" s="30"/>
    </row>
    <row r="43" spans="1:29" x14ac:dyDescent="0.35">
      <c r="A43" s="33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90" t="s">
        <v>124</v>
      </c>
      <c r="Z43" s="30"/>
      <c r="AA43" s="30"/>
      <c r="AB43" s="30"/>
      <c r="AC43" s="30"/>
    </row>
    <row r="44" spans="1:29" x14ac:dyDescent="0.35">
      <c r="A44" s="33"/>
      <c r="B44" s="1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</row>
    <row r="45" spans="1:29" x14ac:dyDescent="0.35">
      <c r="A45" s="33"/>
      <c r="B45" t="s">
        <v>81</v>
      </c>
      <c r="C45" s="31">
        <f>SUM(C32:C44)</f>
        <v>155.80000000000001</v>
      </c>
      <c r="D45" s="31">
        <f t="shared" ref="D45:AA45" si="2">SUM(D32:D44)</f>
        <v>215.60000000000002</v>
      </c>
      <c r="E45" s="31">
        <f t="shared" si="2"/>
        <v>136.15</v>
      </c>
      <c r="F45" s="31">
        <f t="shared" si="2"/>
        <v>184.2</v>
      </c>
      <c r="G45" s="31">
        <f t="shared" si="2"/>
        <v>202.40000000000003</v>
      </c>
      <c r="H45" s="31">
        <f t="shared" si="2"/>
        <v>112.80000000000001</v>
      </c>
      <c r="I45" s="31">
        <f t="shared" si="2"/>
        <v>123.15</v>
      </c>
      <c r="J45" s="31">
        <f t="shared" si="2"/>
        <v>151.20000000000002</v>
      </c>
      <c r="K45" s="31">
        <f t="shared" si="2"/>
        <v>135.60000000000002</v>
      </c>
      <c r="L45" s="31">
        <f t="shared" si="2"/>
        <v>151.20000000000002</v>
      </c>
      <c r="M45" s="31">
        <f t="shared" si="2"/>
        <v>212.3</v>
      </c>
      <c r="N45" s="31">
        <f t="shared" si="2"/>
        <v>122.20000000000002</v>
      </c>
      <c r="O45" s="31">
        <f t="shared" si="2"/>
        <v>179.2</v>
      </c>
      <c r="P45" s="31">
        <f t="shared" si="2"/>
        <v>196.1</v>
      </c>
      <c r="Q45" s="31">
        <f t="shared" si="2"/>
        <v>179.20000000000002</v>
      </c>
      <c r="R45" s="31">
        <f t="shared" si="2"/>
        <v>129.80000000000001</v>
      </c>
      <c r="S45" s="31">
        <f t="shared" si="2"/>
        <v>44.400000000000006</v>
      </c>
      <c r="T45" s="31">
        <f t="shared" si="2"/>
        <v>108.1</v>
      </c>
      <c r="U45" s="31">
        <f t="shared" si="2"/>
        <v>132.6</v>
      </c>
      <c r="V45" s="31">
        <f t="shared" si="2"/>
        <v>48.800000000000004</v>
      </c>
      <c r="W45" s="31">
        <f t="shared" si="2"/>
        <v>31</v>
      </c>
      <c r="X45" s="31">
        <f t="shared" si="2"/>
        <v>25</v>
      </c>
      <c r="Y45" s="31">
        <f t="shared" si="2"/>
        <v>59.800000000000004</v>
      </c>
      <c r="Z45" s="31">
        <f t="shared" si="2"/>
        <v>59.800000000000004</v>
      </c>
      <c r="AA45" s="31">
        <f t="shared" si="2"/>
        <v>67.600000000000009</v>
      </c>
      <c r="AB45" s="31">
        <f t="shared" ref="AB45:AC45" si="3">SUM(AB32:AB44)</f>
        <v>67.600000000000009</v>
      </c>
      <c r="AC45" s="31">
        <f t="shared" si="3"/>
        <v>0</v>
      </c>
    </row>
    <row r="46" spans="1:29" x14ac:dyDescent="0.35">
      <c r="A46" s="33"/>
    </row>
    <row r="47" spans="1:29" ht="21.75" thickBot="1" x14ac:dyDescent="0.4">
      <c r="A47" s="48"/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</row>
    <row r="48" spans="1:29" ht="21.75" thickTop="1" x14ac:dyDescent="0.35"/>
  </sheetData>
  <mergeCells count="1">
    <mergeCell ref="Z1:AA1"/>
  </mergeCells>
  <conditionalFormatting sqref="C23:AC23">
    <cfRule type="cellIs" dxfId="1" priority="5" operator="greaterThan">
      <formula>230</formula>
    </cfRule>
  </conditionalFormatting>
  <conditionalFormatting sqref="C45:AC45">
    <cfRule type="cellIs" dxfId="0" priority="3" operator="greaterThan">
      <formula>230</formula>
    </cfRule>
  </conditionalFormatting>
  <pageMargins left="0.7" right="0.7" top="0.75" bottom="0.75" header="0.3" footer="0.3"/>
  <pageSetup scale="4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4A6113-D73D-439B-94F3-5F50F52C1B26}">
  <sheetPr>
    <pageSetUpPr fitToPage="1"/>
  </sheetPr>
  <dimension ref="A1:AB170"/>
  <sheetViews>
    <sheetView topLeftCell="A74" zoomScale="110" zoomScaleNormal="110" workbookViewId="0">
      <selection activeCell="T84" sqref="T84"/>
    </sheetView>
  </sheetViews>
  <sheetFormatPr defaultRowHeight="15" x14ac:dyDescent="0.25"/>
  <cols>
    <col min="1" max="1" width="16.7109375" customWidth="1"/>
    <col min="2" max="2" width="7.140625" customWidth="1"/>
    <col min="3" max="28" width="6.28515625" customWidth="1"/>
    <col min="31" max="42" width="4.42578125" customWidth="1"/>
    <col min="43" max="46" width="4.28515625" customWidth="1"/>
  </cols>
  <sheetData>
    <row r="1" spans="1:28" s="63" customFormat="1" ht="18.75" x14ac:dyDescent="0.3">
      <c r="A1" s="8" t="s">
        <v>105</v>
      </c>
      <c r="X1" s="120">
        <f ca="1">TODAY()</f>
        <v>45476</v>
      </c>
      <c r="Y1" s="120"/>
      <c r="Z1" s="120"/>
    </row>
    <row r="2" spans="1:28" x14ac:dyDescent="0.25">
      <c r="A2" s="41" t="s">
        <v>115</v>
      </c>
    </row>
    <row r="3" spans="1:28" x14ac:dyDescent="0.25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</row>
    <row r="4" spans="1:28" ht="18.75" x14ac:dyDescent="0.3">
      <c r="A4" s="8" t="s">
        <v>99</v>
      </c>
      <c r="Q4" s="41"/>
      <c r="U4" s="79" t="s">
        <v>116</v>
      </c>
      <c r="V4" s="79"/>
      <c r="W4" s="79"/>
      <c r="X4" s="79"/>
      <c r="Y4" s="79"/>
    </row>
    <row r="5" spans="1:28" x14ac:dyDescent="0.25">
      <c r="V5" s="1"/>
      <c r="W5" s="78" t="s">
        <v>110</v>
      </c>
      <c r="X5" s="1">
        <v>18</v>
      </c>
    </row>
    <row r="6" spans="1:28" ht="15.75" x14ac:dyDescent="0.25">
      <c r="J6" s="22" t="s">
        <v>75</v>
      </c>
      <c r="V6" s="1"/>
      <c r="W6" s="78" t="s">
        <v>111</v>
      </c>
      <c r="X6" s="1">
        <v>2.6</v>
      </c>
    </row>
    <row r="7" spans="1:28" x14ac:dyDescent="0.25">
      <c r="V7" s="1"/>
      <c r="W7" s="78" t="s">
        <v>112</v>
      </c>
      <c r="X7" s="80">
        <f>SUM(X5*X6)</f>
        <v>46.800000000000004</v>
      </c>
    </row>
    <row r="8" spans="1:28" x14ac:dyDescent="0.25">
      <c r="B8" s="23" t="s">
        <v>76</v>
      </c>
      <c r="C8" s="23"/>
      <c r="D8" s="23"/>
      <c r="E8" s="23"/>
      <c r="F8" s="23"/>
      <c r="G8" s="23"/>
      <c r="H8" s="23"/>
      <c r="I8" s="23"/>
      <c r="J8" s="24" t="s">
        <v>77</v>
      </c>
      <c r="K8" s="23"/>
    </row>
    <row r="9" spans="1:28" x14ac:dyDescent="0.25">
      <c r="B9" s="23" t="s">
        <v>78</v>
      </c>
      <c r="C9" s="23"/>
      <c r="D9" s="23"/>
      <c r="E9" s="23"/>
      <c r="F9" s="23"/>
      <c r="G9" s="23"/>
      <c r="H9" s="23"/>
      <c r="I9" s="23"/>
      <c r="J9" s="23" t="s">
        <v>79</v>
      </c>
      <c r="K9" s="23"/>
    </row>
    <row r="10" spans="1:28" x14ac:dyDescent="0.25">
      <c r="A10" s="25" t="s">
        <v>100</v>
      </c>
      <c r="B10" s="70">
        <v>8000</v>
      </c>
      <c r="C10" s="70">
        <v>8030</v>
      </c>
      <c r="D10" s="70">
        <v>9000</v>
      </c>
      <c r="E10" s="70">
        <v>9030</v>
      </c>
      <c r="F10" s="70">
        <v>1000</v>
      </c>
      <c r="G10" s="70">
        <v>1030</v>
      </c>
      <c r="H10" s="70">
        <v>1100</v>
      </c>
      <c r="I10" s="70">
        <v>1130</v>
      </c>
      <c r="J10" s="70">
        <v>1200</v>
      </c>
      <c r="K10" s="70">
        <v>1230</v>
      </c>
      <c r="L10" s="70">
        <v>1000</v>
      </c>
      <c r="M10" s="70">
        <v>1030</v>
      </c>
      <c r="N10" s="70">
        <v>2000</v>
      </c>
      <c r="O10" s="70">
        <v>2030</v>
      </c>
      <c r="P10" s="70">
        <v>3000</v>
      </c>
      <c r="Q10" s="70">
        <v>3030</v>
      </c>
      <c r="R10" s="70">
        <v>4000</v>
      </c>
      <c r="S10" s="70">
        <v>4030</v>
      </c>
      <c r="T10" s="70">
        <v>5000</v>
      </c>
      <c r="U10" s="70">
        <v>5030</v>
      </c>
      <c r="V10" s="70">
        <v>6000</v>
      </c>
      <c r="W10" s="70">
        <v>6030</v>
      </c>
      <c r="X10" s="70">
        <v>7000</v>
      </c>
      <c r="Y10" s="70">
        <v>7030</v>
      </c>
      <c r="Z10" s="70">
        <v>8000</v>
      </c>
    </row>
    <row r="11" spans="1:28" x14ac:dyDescent="0.25">
      <c r="B11" s="71">
        <v>1</v>
      </c>
      <c r="C11" s="71">
        <v>1</v>
      </c>
      <c r="D11" s="71">
        <v>2</v>
      </c>
      <c r="E11" s="71">
        <v>3</v>
      </c>
      <c r="F11" s="71">
        <v>4</v>
      </c>
      <c r="G11" s="71">
        <v>5</v>
      </c>
      <c r="H11" s="71">
        <v>6</v>
      </c>
      <c r="I11" s="71">
        <v>6</v>
      </c>
      <c r="J11" s="71">
        <v>7</v>
      </c>
      <c r="K11" s="71">
        <v>7</v>
      </c>
      <c r="L11" s="72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</row>
    <row r="12" spans="1:28" x14ac:dyDescent="0.25">
      <c r="A12" t="s">
        <v>9</v>
      </c>
      <c r="B12" s="1">
        <f>E86*E87</f>
        <v>46.800000000000004</v>
      </c>
      <c r="C12" s="1">
        <v>47</v>
      </c>
      <c r="D12" s="1">
        <f>F86*F87</f>
        <v>13.65</v>
      </c>
      <c r="E12" s="1">
        <f>G86*G87</f>
        <v>15.600000000000001</v>
      </c>
      <c r="F12" s="1">
        <v>17</v>
      </c>
      <c r="G12" s="1">
        <f>I86*I87</f>
        <v>26</v>
      </c>
      <c r="H12" s="1">
        <f>J86*J87</f>
        <v>13</v>
      </c>
      <c r="I12" s="1">
        <v>13</v>
      </c>
      <c r="J12" s="1">
        <v>16</v>
      </c>
      <c r="K12" s="1">
        <v>16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8" x14ac:dyDescent="0.25">
      <c r="B13" s="1"/>
      <c r="C13" s="1"/>
      <c r="D13" s="1"/>
      <c r="E13" s="1"/>
      <c r="F13" s="1"/>
      <c r="G13" s="1"/>
      <c r="H13" s="1"/>
      <c r="I13" s="1"/>
      <c r="J13" s="1"/>
      <c r="K13" s="1"/>
      <c r="L13" s="71">
        <v>1</v>
      </c>
      <c r="M13" s="71">
        <v>1</v>
      </c>
      <c r="N13" s="71">
        <v>2</v>
      </c>
      <c r="O13" s="71">
        <v>3</v>
      </c>
      <c r="P13" s="71">
        <v>4</v>
      </c>
      <c r="Q13" s="71">
        <v>4</v>
      </c>
      <c r="R13" s="71">
        <v>5</v>
      </c>
      <c r="S13" s="71">
        <v>5</v>
      </c>
      <c r="T13" s="71">
        <v>6</v>
      </c>
      <c r="U13" s="71">
        <v>7</v>
      </c>
      <c r="V13" s="71">
        <v>7</v>
      </c>
      <c r="W13" s="71">
        <v>8</v>
      </c>
      <c r="X13" s="71">
        <v>8</v>
      </c>
      <c r="Y13" s="74"/>
      <c r="Z13" s="1"/>
    </row>
    <row r="14" spans="1:28" x14ac:dyDescent="0.25">
      <c r="A14" t="s">
        <v>1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>
        <f>E90*E91</f>
        <v>41.6</v>
      </c>
      <c r="M14" s="1">
        <v>42</v>
      </c>
      <c r="N14" s="30">
        <f>F90*F91</f>
        <v>5.8500000000000005</v>
      </c>
      <c r="O14" s="1">
        <f>G90*G91</f>
        <v>19.5</v>
      </c>
      <c r="P14" s="1">
        <f>H90*H91</f>
        <v>20.8</v>
      </c>
      <c r="Q14" s="1">
        <v>21</v>
      </c>
      <c r="R14" s="1">
        <f>I90*I91</f>
        <v>23.400000000000002</v>
      </c>
      <c r="S14" s="1">
        <v>23</v>
      </c>
      <c r="T14" s="1">
        <f>J90*J91</f>
        <v>14.3</v>
      </c>
      <c r="U14" s="1">
        <f>K90*K91</f>
        <v>20.8</v>
      </c>
      <c r="V14" s="1">
        <v>21</v>
      </c>
      <c r="W14" s="1">
        <v>26</v>
      </c>
      <c r="X14" s="1">
        <v>26</v>
      </c>
      <c r="Y14" s="1"/>
      <c r="Z14" s="1"/>
    </row>
    <row r="15" spans="1:28" x14ac:dyDescent="0.25">
      <c r="B15" s="71">
        <v>1</v>
      </c>
      <c r="C15" s="71">
        <v>1</v>
      </c>
      <c r="D15" s="71">
        <v>2</v>
      </c>
      <c r="E15" s="71">
        <v>3</v>
      </c>
      <c r="F15" s="71">
        <v>4</v>
      </c>
      <c r="G15" s="71">
        <v>4</v>
      </c>
      <c r="H15" s="75"/>
      <c r="I15" s="1"/>
      <c r="J15" s="1"/>
      <c r="K15" s="1"/>
      <c r="L15" s="1"/>
      <c r="M15" s="1"/>
      <c r="N15" s="30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8" x14ac:dyDescent="0.25">
      <c r="A16" t="s">
        <v>0</v>
      </c>
      <c r="B16" s="1">
        <f t="shared" ref="B16:G16" si="0">E99*E100</f>
        <v>96.2</v>
      </c>
      <c r="C16" s="1">
        <f t="shared" si="0"/>
        <v>96.2</v>
      </c>
      <c r="D16" s="1">
        <f t="shared" si="0"/>
        <v>18.850000000000001</v>
      </c>
      <c r="E16" s="1">
        <f t="shared" si="0"/>
        <v>18.2</v>
      </c>
      <c r="F16" s="1">
        <f t="shared" si="0"/>
        <v>65</v>
      </c>
      <c r="G16" s="1">
        <f t="shared" si="0"/>
        <v>65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x14ac:dyDescent="0.25">
      <c r="B17" s="1"/>
      <c r="C17" s="1"/>
      <c r="D17" s="1"/>
      <c r="E17" s="1"/>
      <c r="F17" s="1"/>
      <c r="G17" s="1"/>
      <c r="H17" s="71">
        <v>1</v>
      </c>
      <c r="I17" s="71">
        <v>1</v>
      </c>
      <c r="J17" s="71">
        <v>2</v>
      </c>
      <c r="K17" s="71">
        <v>3</v>
      </c>
      <c r="L17" s="71">
        <v>3</v>
      </c>
      <c r="M17" s="71">
        <v>4</v>
      </c>
      <c r="N17" s="71">
        <v>5</v>
      </c>
      <c r="O17" s="71">
        <v>5</v>
      </c>
      <c r="P17" s="71">
        <v>6</v>
      </c>
      <c r="Q17" s="71">
        <v>7</v>
      </c>
      <c r="R17" s="71">
        <v>8</v>
      </c>
      <c r="S17" s="71"/>
      <c r="T17" s="1"/>
      <c r="U17" s="1"/>
      <c r="V17" s="1"/>
      <c r="W17" s="1"/>
      <c r="X17" s="1"/>
      <c r="Y17" s="1"/>
      <c r="Z17" s="1"/>
    </row>
    <row r="18" spans="1:26" x14ac:dyDescent="0.25">
      <c r="A18" t="s">
        <v>2</v>
      </c>
      <c r="B18" s="1"/>
      <c r="C18" s="1"/>
      <c r="D18" s="1"/>
      <c r="E18" s="1"/>
      <c r="F18" s="1"/>
      <c r="G18" s="1"/>
      <c r="H18" s="1">
        <f t="shared" ref="H18:O18" si="1">E102*E103</f>
        <v>72.8</v>
      </c>
      <c r="I18" s="1">
        <f t="shared" si="1"/>
        <v>72.8</v>
      </c>
      <c r="J18" s="1">
        <f t="shared" si="1"/>
        <v>0</v>
      </c>
      <c r="K18" s="1">
        <f t="shared" si="1"/>
        <v>26</v>
      </c>
      <c r="L18" s="1">
        <f t="shared" si="1"/>
        <v>26</v>
      </c>
      <c r="M18" s="1">
        <f t="shared" si="1"/>
        <v>24.05</v>
      </c>
      <c r="N18" s="1">
        <f t="shared" si="1"/>
        <v>57.2</v>
      </c>
      <c r="O18" s="1">
        <f t="shared" si="1"/>
        <v>57.2</v>
      </c>
      <c r="P18" s="1">
        <v>24</v>
      </c>
      <c r="Q18" s="1">
        <f>N102*N103</f>
        <v>22.75</v>
      </c>
      <c r="R18" s="1">
        <f>O102*O103</f>
        <v>27.95</v>
      </c>
      <c r="S18" s="1"/>
      <c r="T18" s="1"/>
      <c r="U18" s="1"/>
      <c r="V18" s="1"/>
      <c r="W18" s="1"/>
      <c r="X18" s="1"/>
      <c r="Y18" s="1"/>
      <c r="Z18" s="1"/>
    </row>
    <row r="19" spans="1:26" x14ac:dyDescent="0.25">
      <c r="B19" s="71">
        <v>1</v>
      </c>
      <c r="C19" s="71">
        <v>1</v>
      </c>
      <c r="D19" s="71">
        <v>2</v>
      </c>
      <c r="E19" s="71">
        <v>3</v>
      </c>
      <c r="F19" s="71">
        <v>4</v>
      </c>
      <c r="G19" s="71">
        <v>4</v>
      </c>
      <c r="H19" s="7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x14ac:dyDescent="0.25">
      <c r="A20" t="s">
        <v>15</v>
      </c>
      <c r="B20" s="1">
        <f>E108*E109</f>
        <v>31.200000000000003</v>
      </c>
      <c r="C20" s="1">
        <f>F108*F109</f>
        <v>31.200000000000003</v>
      </c>
      <c r="D20" s="1">
        <v>24</v>
      </c>
      <c r="E20" s="1">
        <v>18</v>
      </c>
      <c r="F20" s="1">
        <v>94</v>
      </c>
      <c r="G20" s="1">
        <v>94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x14ac:dyDescent="0.25">
      <c r="B21" s="1"/>
      <c r="C21" s="1"/>
      <c r="D21" s="1"/>
      <c r="E21" s="1"/>
      <c r="F21" s="1"/>
      <c r="G21" s="71">
        <v>1</v>
      </c>
      <c r="H21" s="71">
        <v>1</v>
      </c>
      <c r="I21" s="71">
        <v>2</v>
      </c>
      <c r="J21" s="71">
        <v>3</v>
      </c>
      <c r="K21" s="71">
        <v>4</v>
      </c>
      <c r="L21" s="71">
        <v>4</v>
      </c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x14ac:dyDescent="0.25">
      <c r="A22" t="s">
        <v>12</v>
      </c>
      <c r="B22" s="1"/>
      <c r="C22" s="1"/>
      <c r="D22" s="1"/>
      <c r="E22" s="1"/>
      <c r="F22" s="1"/>
      <c r="G22" s="1">
        <f>E111*E112</f>
        <v>52</v>
      </c>
      <c r="H22" s="1">
        <f>F111*F112</f>
        <v>52</v>
      </c>
      <c r="I22" s="1">
        <v>26</v>
      </c>
      <c r="J22" s="1">
        <v>17</v>
      </c>
      <c r="K22" s="1">
        <f>I111*I112</f>
        <v>36.4</v>
      </c>
      <c r="L22" s="1">
        <v>36</v>
      </c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x14ac:dyDescent="0.25">
      <c r="B23" s="71">
        <v>1</v>
      </c>
      <c r="C23" s="71">
        <v>2</v>
      </c>
      <c r="D23" s="71">
        <v>2</v>
      </c>
      <c r="E23" s="71">
        <v>3</v>
      </c>
      <c r="F23" s="71">
        <v>3</v>
      </c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x14ac:dyDescent="0.25">
      <c r="A24" t="s">
        <v>21</v>
      </c>
      <c r="B24" s="1">
        <f>E129*E130</f>
        <v>48.1</v>
      </c>
      <c r="C24" s="1">
        <f>F129*F130</f>
        <v>46.800000000000004</v>
      </c>
      <c r="D24" s="1">
        <f>G129*G130</f>
        <v>46.800000000000004</v>
      </c>
      <c r="E24" s="1">
        <f>H129*H130</f>
        <v>44.2</v>
      </c>
      <c r="F24" s="1">
        <f>I129*I130</f>
        <v>44.2</v>
      </c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x14ac:dyDescent="0.2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71">
        <v>1</v>
      </c>
      <c r="Q25" s="71">
        <v>1</v>
      </c>
      <c r="R25" s="71">
        <v>2</v>
      </c>
      <c r="S25" s="71">
        <v>3</v>
      </c>
      <c r="T25" s="71">
        <v>3</v>
      </c>
      <c r="U25" s="71">
        <v>4</v>
      </c>
      <c r="V25" s="1"/>
      <c r="W25" s="1"/>
      <c r="X25" s="1"/>
      <c r="Y25" s="1"/>
      <c r="Z25" s="1"/>
    </row>
    <row r="26" spans="1:26" x14ac:dyDescent="0.25">
      <c r="A26" t="s">
        <v>3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>
        <f>E125*E126</f>
        <v>98.8</v>
      </c>
      <c r="Q26" s="1">
        <f>F125*F126</f>
        <v>98.8</v>
      </c>
      <c r="R26" s="1">
        <f>G125*G126</f>
        <v>30.55</v>
      </c>
      <c r="S26" s="1">
        <f>H125*H126</f>
        <v>44.2</v>
      </c>
      <c r="T26" s="1">
        <f>I125*I126</f>
        <v>44.2</v>
      </c>
      <c r="U26" s="1">
        <v>45</v>
      </c>
      <c r="V26" s="1"/>
      <c r="W26" s="1"/>
      <c r="X26" s="1"/>
      <c r="Y26" s="1"/>
      <c r="Z26" s="1"/>
    </row>
    <row r="27" spans="1:26" x14ac:dyDescent="0.2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71">
        <v>1</v>
      </c>
      <c r="V27" s="71">
        <v>1</v>
      </c>
      <c r="W27" s="71">
        <v>2</v>
      </c>
      <c r="X27" s="71">
        <v>2</v>
      </c>
      <c r="Y27" s="71">
        <v>3</v>
      </c>
      <c r="Z27" s="71"/>
    </row>
    <row r="28" spans="1:26" x14ac:dyDescent="0.25">
      <c r="A28" t="s">
        <v>22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>
        <f>E133*E134</f>
        <v>52</v>
      </c>
      <c r="V28" s="1">
        <f>F133*F134</f>
        <v>52</v>
      </c>
      <c r="W28" s="1">
        <f>G133*G134</f>
        <v>96.2</v>
      </c>
      <c r="X28" s="1">
        <f>H133*H134</f>
        <v>96.2</v>
      </c>
      <c r="Y28" s="1">
        <f>I133*I134</f>
        <v>61.1</v>
      </c>
      <c r="Z28" s="1"/>
    </row>
    <row r="29" spans="1:26" x14ac:dyDescent="0.25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71">
        <v>1</v>
      </c>
      <c r="T29" s="71">
        <v>1</v>
      </c>
      <c r="U29" s="71">
        <v>2</v>
      </c>
      <c r="V29" s="71">
        <v>2</v>
      </c>
      <c r="W29" s="71">
        <v>3</v>
      </c>
      <c r="X29" s="71"/>
      <c r="Y29" s="1"/>
      <c r="Z29" s="1"/>
    </row>
    <row r="30" spans="1:26" x14ac:dyDescent="0.25">
      <c r="A30" t="s">
        <v>5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>
        <f>E137*E138</f>
        <v>70.2</v>
      </c>
      <c r="T30" s="1">
        <f>F137*F138</f>
        <v>70.2</v>
      </c>
      <c r="U30" s="1">
        <f>G137*G138</f>
        <v>46.800000000000004</v>
      </c>
      <c r="V30" s="1">
        <f>H137*H138</f>
        <v>46.800000000000004</v>
      </c>
      <c r="W30" s="1">
        <f>I137*I138</f>
        <v>63.7</v>
      </c>
      <c r="X30" s="1"/>
      <c r="Y30" s="1"/>
      <c r="Z30" s="1"/>
    </row>
    <row r="31" spans="1:26" x14ac:dyDescent="0.25">
      <c r="B31" s="1"/>
      <c r="C31" s="1"/>
      <c r="D31" s="1"/>
      <c r="E31" s="1"/>
      <c r="F31" s="1"/>
      <c r="G31" s="1"/>
      <c r="H31" s="71">
        <v>1</v>
      </c>
      <c r="I31" s="71">
        <v>1</v>
      </c>
      <c r="J31" s="71">
        <v>2</v>
      </c>
      <c r="K31" s="71">
        <v>3</v>
      </c>
      <c r="L31" s="71">
        <v>4</v>
      </c>
      <c r="M31" s="71">
        <v>4</v>
      </c>
      <c r="N31" s="71">
        <v>5</v>
      </c>
      <c r="O31" s="71">
        <v>6</v>
      </c>
      <c r="P31" s="71">
        <v>7</v>
      </c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x14ac:dyDescent="0.25">
      <c r="A32" t="s">
        <v>17</v>
      </c>
      <c r="B32" s="1"/>
      <c r="C32" s="1"/>
      <c r="D32" s="1"/>
      <c r="E32" s="1"/>
      <c r="F32" s="1"/>
      <c r="G32" s="1"/>
      <c r="H32" s="1">
        <f t="shared" ref="H32:P32" si="2">E141*E142</f>
        <v>80.600000000000009</v>
      </c>
      <c r="I32" s="1">
        <f t="shared" si="2"/>
        <v>80.600000000000009</v>
      </c>
      <c r="J32" s="1">
        <f t="shared" si="2"/>
        <v>33.15</v>
      </c>
      <c r="K32" s="1">
        <f t="shared" si="2"/>
        <v>39</v>
      </c>
      <c r="L32" s="1">
        <f t="shared" si="2"/>
        <v>80.600000000000009</v>
      </c>
      <c r="M32" s="1">
        <f t="shared" si="2"/>
        <v>80.600000000000009</v>
      </c>
      <c r="N32" s="1">
        <f t="shared" si="2"/>
        <v>21.45</v>
      </c>
      <c r="O32" s="1">
        <f t="shared" si="2"/>
        <v>42.25</v>
      </c>
      <c r="P32" s="1">
        <f t="shared" si="2"/>
        <v>43.550000000000004</v>
      </c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7" x14ac:dyDescent="0.25">
      <c r="B33" s="1"/>
      <c r="C33" s="1"/>
      <c r="D33" s="1"/>
      <c r="E33" s="1"/>
      <c r="F33" s="1"/>
      <c r="G33" s="1"/>
      <c r="H33" s="1"/>
      <c r="I33" s="1"/>
      <c r="J33" s="1"/>
      <c r="K33" s="1"/>
      <c r="L33" s="71">
        <v>1</v>
      </c>
      <c r="M33" s="71">
        <v>1</v>
      </c>
      <c r="N33" s="71">
        <v>2</v>
      </c>
      <c r="O33" s="71">
        <v>3</v>
      </c>
      <c r="P33" s="71">
        <v>4</v>
      </c>
      <c r="Q33" s="71">
        <v>5</v>
      </c>
      <c r="R33" s="71">
        <v>6</v>
      </c>
      <c r="S33" s="71">
        <v>6</v>
      </c>
      <c r="T33" s="71">
        <v>7</v>
      </c>
      <c r="U33" s="71">
        <v>7</v>
      </c>
      <c r="V33" s="71">
        <v>8</v>
      </c>
      <c r="W33" s="71">
        <v>8</v>
      </c>
      <c r="X33" s="71">
        <v>9</v>
      </c>
      <c r="Y33" s="71">
        <v>9</v>
      </c>
      <c r="Z33" s="71">
        <v>10</v>
      </c>
    </row>
    <row r="34" spans="1:27" x14ac:dyDescent="0.25">
      <c r="A34" t="s">
        <v>8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>
        <f>E165*E166</f>
        <v>44.2</v>
      </c>
      <c r="M34" s="1">
        <f>F165*F166</f>
        <v>44.2</v>
      </c>
      <c r="N34" s="1">
        <v>7</v>
      </c>
      <c r="O34" s="1">
        <f>H165*H166</f>
        <v>11.05</v>
      </c>
      <c r="P34" s="1" t="s">
        <v>94</v>
      </c>
      <c r="Q34" s="1">
        <f t="shared" ref="Q34:Z34" si="3">I165*I166</f>
        <v>18.2</v>
      </c>
      <c r="R34" s="1">
        <f t="shared" si="3"/>
        <v>85.8</v>
      </c>
      <c r="S34" s="1">
        <f t="shared" si="3"/>
        <v>85.8</v>
      </c>
      <c r="T34" s="1">
        <f t="shared" si="3"/>
        <v>26</v>
      </c>
      <c r="U34" s="1">
        <f t="shared" si="3"/>
        <v>26</v>
      </c>
      <c r="V34" s="1">
        <f t="shared" si="3"/>
        <v>15.600000000000001</v>
      </c>
      <c r="W34" s="1">
        <f t="shared" si="3"/>
        <v>15.600000000000001</v>
      </c>
      <c r="X34" s="1">
        <f t="shared" si="3"/>
        <v>18.2</v>
      </c>
      <c r="Y34" s="1">
        <f t="shared" si="3"/>
        <v>18.2</v>
      </c>
      <c r="Z34" s="1">
        <f t="shared" si="3"/>
        <v>19.5</v>
      </c>
    </row>
    <row r="35" spans="1:27" x14ac:dyDescent="0.25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 t="s">
        <v>101</v>
      </c>
      <c r="Q35" s="1"/>
      <c r="R35" s="1"/>
      <c r="S35" s="1"/>
      <c r="T35" s="1"/>
      <c r="U35" s="1"/>
      <c r="V35" s="1"/>
      <c r="W35" s="1"/>
      <c r="X35" s="1"/>
      <c r="Y35" s="1"/>
      <c r="Z35" s="1"/>
    </row>
    <row r="37" spans="1:27" ht="15.75" x14ac:dyDescent="0.25">
      <c r="A37" s="76" t="s">
        <v>102</v>
      </c>
      <c r="B37" s="77">
        <f t="shared" ref="B37:Z37" si="4">SUM(B12:B35)</f>
        <v>225.29999999999998</v>
      </c>
      <c r="C37" s="77">
        <f t="shared" si="4"/>
        <v>225.2</v>
      </c>
      <c r="D37" s="77">
        <f t="shared" si="4"/>
        <v>109.30000000000001</v>
      </c>
      <c r="E37" s="77">
        <f t="shared" si="4"/>
        <v>105</v>
      </c>
      <c r="F37" s="77">
        <f t="shared" si="4"/>
        <v>231.2</v>
      </c>
      <c r="G37" s="77">
        <f t="shared" si="4"/>
        <v>246</v>
      </c>
      <c r="H37" s="77">
        <f t="shared" si="4"/>
        <v>221.40000000000003</v>
      </c>
      <c r="I37" s="77">
        <f t="shared" si="4"/>
        <v>196.4</v>
      </c>
      <c r="J37" s="77">
        <f t="shared" si="4"/>
        <v>73.150000000000006</v>
      </c>
      <c r="K37" s="77">
        <f t="shared" si="4"/>
        <v>127.4</v>
      </c>
      <c r="L37" s="77">
        <f t="shared" si="4"/>
        <v>241.39999999999998</v>
      </c>
      <c r="M37" s="77">
        <f t="shared" si="4"/>
        <v>200.85000000000002</v>
      </c>
      <c r="N37" s="77">
        <f t="shared" si="4"/>
        <v>105.50000000000001</v>
      </c>
      <c r="O37" s="77">
        <f t="shared" si="4"/>
        <v>147</v>
      </c>
      <c r="P37" s="77">
        <f t="shared" si="4"/>
        <v>209.15</v>
      </c>
      <c r="Q37" s="77">
        <f t="shared" si="4"/>
        <v>177.75</v>
      </c>
      <c r="R37" s="77">
        <f t="shared" si="4"/>
        <v>188.7</v>
      </c>
      <c r="S37" s="77">
        <f t="shared" si="4"/>
        <v>238.2</v>
      </c>
      <c r="T37" s="77">
        <f t="shared" si="4"/>
        <v>171.7</v>
      </c>
      <c r="U37" s="77">
        <f t="shared" si="4"/>
        <v>211.60000000000002</v>
      </c>
      <c r="V37" s="77">
        <f t="shared" si="4"/>
        <v>153.4</v>
      </c>
      <c r="W37" s="77">
        <f t="shared" si="4"/>
        <v>222.49999999999997</v>
      </c>
      <c r="X37" s="77">
        <f t="shared" si="4"/>
        <v>159.39999999999998</v>
      </c>
      <c r="Y37" s="77">
        <f t="shared" si="4"/>
        <v>91.3</v>
      </c>
      <c r="Z37" s="77">
        <f t="shared" si="4"/>
        <v>29.5</v>
      </c>
      <c r="AA37" s="61" t="s">
        <v>101</v>
      </c>
    </row>
    <row r="40" spans="1:27" ht="18.75" x14ac:dyDescent="0.3">
      <c r="A40" s="8" t="s">
        <v>103</v>
      </c>
    </row>
    <row r="42" spans="1:27" ht="15.75" x14ac:dyDescent="0.25">
      <c r="I42" s="22" t="s">
        <v>80</v>
      </c>
    </row>
    <row r="44" spans="1:27" x14ac:dyDescent="0.25">
      <c r="B44" s="23" t="s">
        <v>77</v>
      </c>
      <c r="C44" s="23"/>
      <c r="D44" s="23"/>
      <c r="E44" s="23"/>
      <c r="F44" s="23"/>
      <c r="G44" s="23"/>
      <c r="H44" s="23"/>
      <c r="I44" s="23"/>
      <c r="J44" s="24" t="s">
        <v>104</v>
      </c>
      <c r="K44" s="23"/>
    </row>
    <row r="45" spans="1:27" x14ac:dyDescent="0.25">
      <c r="B45" s="23" t="s">
        <v>78</v>
      </c>
      <c r="C45" s="23"/>
      <c r="D45" s="23"/>
      <c r="E45" s="23"/>
      <c r="F45" s="23"/>
      <c r="G45" s="23"/>
      <c r="H45" s="23"/>
      <c r="I45" s="23"/>
      <c r="J45" s="23" t="s">
        <v>79</v>
      </c>
      <c r="K45" s="23"/>
    </row>
    <row r="46" spans="1:27" x14ac:dyDescent="0.25">
      <c r="A46" s="25" t="s">
        <v>100</v>
      </c>
      <c r="B46" s="70">
        <v>8000</v>
      </c>
      <c r="C46" s="70">
        <v>8030</v>
      </c>
      <c r="D46" s="70">
        <v>9000</v>
      </c>
      <c r="E46" s="70">
        <v>9030</v>
      </c>
      <c r="F46" s="70">
        <v>1000</v>
      </c>
      <c r="G46" s="70">
        <v>1030</v>
      </c>
      <c r="H46" s="70">
        <v>1100</v>
      </c>
      <c r="I46" s="70">
        <v>1130</v>
      </c>
      <c r="J46" s="70">
        <v>1200</v>
      </c>
      <c r="K46" s="70">
        <v>1230</v>
      </c>
      <c r="L46" s="70">
        <v>1000</v>
      </c>
      <c r="M46" s="70">
        <v>1030</v>
      </c>
      <c r="N46" s="70">
        <v>2000</v>
      </c>
      <c r="O46" s="70">
        <v>2030</v>
      </c>
      <c r="P46" s="70">
        <v>3000</v>
      </c>
      <c r="Q46" s="70">
        <v>3030</v>
      </c>
      <c r="R46" s="70">
        <v>4000</v>
      </c>
      <c r="S46" s="70">
        <v>4030</v>
      </c>
      <c r="T46" s="70">
        <v>5000</v>
      </c>
      <c r="U46" s="70">
        <v>5030</v>
      </c>
      <c r="V46" s="70">
        <v>6000</v>
      </c>
      <c r="W46" s="70">
        <v>6030</v>
      </c>
      <c r="X46" s="70">
        <v>7000</v>
      </c>
      <c r="Y46" s="70">
        <v>7030</v>
      </c>
      <c r="Z46" s="70">
        <v>8000</v>
      </c>
      <c r="AA46" s="1"/>
    </row>
    <row r="47" spans="1:27" x14ac:dyDescent="0.2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x14ac:dyDescent="0.25">
      <c r="B48" s="71">
        <v>1</v>
      </c>
      <c r="C48" s="71">
        <v>1</v>
      </c>
      <c r="D48" s="71">
        <v>2</v>
      </c>
      <c r="E48" s="71">
        <v>3</v>
      </c>
      <c r="F48" s="71">
        <v>3</v>
      </c>
      <c r="G48" s="71">
        <v>4</v>
      </c>
      <c r="H48" s="71">
        <v>5</v>
      </c>
      <c r="I48" s="71">
        <v>6</v>
      </c>
      <c r="J48" s="71">
        <v>6</v>
      </c>
      <c r="K48" s="71">
        <v>7</v>
      </c>
      <c r="L48" s="71">
        <v>7</v>
      </c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x14ac:dyDescent="0.25">
      <c r="A49" t="s">
        <v>6</v>
      </c>
      <c r="B49" s="1">
        <f t="shared" ref="B49:I49" si="5">E93*E94</f>
        <v>18.2</v>
      </c>
      <c r="C49" s="1">
        <f t="shared" si="5"/>
        <v>18.2</v>
      </c>
      <c r="D49" s="1">
        <f t="shared" si="5"/>
        <v>12.35</v>
      </c>
      <c r="E49" s="1">
        <f t="shared" si="5"/>
        <v>36.4</v>
      </c>
      <c r="F49" s="1">
        <f t="shared" si="5"/>
        <v>36.4</v>
      </c>
      <c r="G49" s="1">
        <f t="shared" si="5"/>
        <v>14.3</v>
      </c>
      <c r="H49" s="1">
        <f t="shared" si="5"/>
        <v>11.700000000000001</v>
      </c>
      <c r="I49" s="1">
        <f t="shared" si="5"/>
        <v>16.25</v>
      </c>
      <c r="J49" s="1">
        <v>16</v>
      </c>
      <c r="K49" s="1">
        <v>29</v>
      </c>
      <c r="L49" s="1">
        <v>29</v>
      </c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x14ac:dyDescent="0.25">
      <c r="B50" s="1"/>
      <c r="C50" s="1"/>
      <c r="D50" s="1"/>
      <c r="E50" s="1"/>
      <c r="F50" s="1"/>
      <c r="G50" s="1"/>
      <c r="H50" s="1"/>
      <c r="I50" s="1"/>
      <c r="J50" s="1"/>
      <c r="K50" s="1"/>
      <c r="L50" s="71">
        <v>1</v>
      </c>
      <c r="M50" s="71">
        <v>1</v>
      </c>
      <c r="N50" s="71">
        <v>2</v>
      </c>
      <c r="O50" s="71">
        <v>2</v>
      </c>
      <c r="P50" s="71">
        <v>3</v>
      </c>
      <c r="Q50" s="71">
        <v>3</v>
      </c>
      <c r="R50" s="71">
        <v>4</v>
      </c>
      <c r="S50" s="71">
        <v>5</v>
      </c>
      <c r="T50" s="71">
        <v>5</v>
      </c>
      <c r="U50" s="1"/>
      <c r="V50" s="1"/>
      <c r="W50" s="1"/>
      <c r="X50" s="1"/>
      <c r="Y50" s="1"/>
      <c r="Z50" s="1"/>
      <c r="AA50" s="1"/>
    </row>
    <row r="51" spans="1:27" x14ac:dyDescent="0.25">
      <c r="A51" t="s">
        <v>10</v>
      </c>
      <c r="B51" s="1"/>
      <c r="C51" s="1"/>
      <c r="D51" s="1"/>
      <c r="E51" s="1"/>
      <c r="F51" s="1"/>
      <c r="G51" s="1"/>
      <c r="H51" s="1"/>
      <c r="I51" s="1"/>
      <c r="J51" s="1"/>
      <c r="K51" s="1"/>
      <c r="L51" s="1">
        <f t="shared" ref="L51:T51" si="6">E96*E97</f>
        <v>33.800000000000004</v>
      </c>
      <c r="M51" s="1">
        <f t="shared" si="6"/>
        <v>33.800000000000004</v>
      </c>
      <c r="N51" s="1">
        <f t="shared" si="6"/>
        <v>72.8</v>
      </c>
      <c r="O51" s="1">
        <f t="shared" si="6"/>
        <v>72.8</v>
      </c>
      <c r="P51" s="1">
        <f t="shared" si="6"/>
        <v>67.600000000000009</v>
      </c>
      <c r="Q51" s="1">
        <f t="shared" si="6"/>
        <v>67.600000000000009</v>
      </c>
      <c r="R51" s="1">
        <f t="shared" si="6"/>
        <v>23.400000000000002</v>
      </c>
      <c r="S51" s="1">
        <f t="shared" si="6"/>
        <v>72.8</v>
      </c>
      <c r="T51" s="1">
        <f t="shared" si="6"/>
        <v>72.8</v>
      </c>
      <c r="U51" s="1"/>
      <c r="V51" s="1"/>
      <c r="W51" s="1"/>
      <c r="X51" s="1"/>
      <c r="Y51" s="1"/>
      <c r="Z51" s="1"/>
      <c r="AA51" s="1"/>
    </row>
    <row r="52" spans="1:27" x14ac:dyDescent="0.2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71">
        <v>1</v>
      </c>
      <c r="T52" s="71">
        <v>2</v>
      </c>
      <c r="U52" s="71">
        <v>2</v>
      </c>
      <c r="V52" s="71">
        <v>3</v>
      </c>
      <c r="W52" s="1"/>
      <c r="X52" s="1"/>
      <c r="Y52" s="1"/>
      <c r="Z52" s="1"/>
      <c r="AA52" s="1"/>
    </row>
    <row r="53" spans="1:27" x14ac:dyDescent="0.25">
      <c r="A53" t="s">
        <v>19</v>
      </c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>
        <f>E105*E106</f>
        <v>14.3</v>
      </c>
      <c r="T53" s="1">
        <f>F105*F106</f>
        <v>46.800000000000004</v>
      </c>
      <c r="U53" s="1">
        <f>G105*G106</f>
        <v>46.800000000000004</v>
      </c>
      <c r="V53" s="1" t="s">
        <v>94</v>
      </c>
      <c r="W53" s="1"/>
      <c r="X53" s="1"/>
      <c r="Y53" s="1"/>
      <c r="Z53" s="1"/>
      <c r="AA53" s="1"/>
    </row>
    <row r="54" spans="1:27" x14ac:dyDescent="0.25">
      <c r="B54" s="71">
        <v>1</v>
      </c>
      <c r="C54" s="71">
        <v>1</v>
      </c>
      <c r="D54" s="71">
        <v>2</v>
      </c>
      <c r="E54" s="71">
        <v>3</v>
      </c>
      <c r="F54" s="71">
        <v>3</v>
      </c>
      <c r="G54" s="71">
        <v>4</v>
      </c>
      <c r="H54" s="7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x14ac:dyDescent="0.25">
      <c r="A55" t="s">
        <v>13</v>
      </c>
      <c r="B55" s="1">
        <f t="shared" ref="B55:G55" si="7">E115*E116</f>
        <v>96.2</v>
      </c>
      <c r="C55" s="1">
        <f t="shared" si="7"/>
        <v>96.2</v>
      </c>
      <c r="D55" s="1">
        <f t="shared" si="7"/>
        <v>14.950000000000001</v>
      </c>
      <c r="E55" s="1">
        <f t="shared" si="7"/>
        <v>31.200000000000003</v>
      </c>
      <c r="F55" s="1">
        <f t="shared" si="7"/>
        <v>31.200000000000003</v>
      </c>
      <c r="G55" s="1">
        <f t="shared" si="7"/>
        <v>14.3</v>
      </c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x14ac:dyDescent="0.25">
      <c r="B56" s="1"/>
      <c r="C56" s="1"/>
      <c r="D56" s="1"/>
      <c r="E56" s="1"/>
      <c r="F56" s="1"/>
      <c r="G56" s="1"/>
      <c r="H56" s="71">
        <v>1</v>
      </c>
      <c r="I56" s="71">
        <v>2</v>
      </c>
      <c r="J56" s="71">
        <v>2</v>
      </c>
      <c r="K56" s="71">
        <v>3</v>
      </c>
      <c r="L56" s="71">
        <v>3</v>
      </c>
      <c r="M56" s="71">
        <v>4</v>
      </c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x14ac:dyDescent="0.25">
      <c r="A57" t="s">
        <v>14</v>
      </c>
      <c r="B57" s="1"/>
      <c r="C57" s="1"/>
      <c r="D57" s="1"/>
      <c r="E57" s="1"/>
      <c r="F57" s="1"/>
      <c r="G57" s="1"/>
      <c r="H57" s="1">
        <f>E119*E120</f>
        <v>63.7</v>
      </c>
      <c r="I57" s="1">
        <f>F119*F120</f>
        <v>57.2</v>
      </c>
      <c r="J57" s="1">
        <f>G119*G120</f>
        <v>57.2</v>
      </c>
      <c r="K57" s="1">
        <f>H119*H120</f>
        <v>59.800000000000004</v>
      </c>
      <c r="L57" s="1">
        <f>I119*I120</f>
        <v>59.800000000000004</v>
      </c>
      <c r="M57" s="1" t="s">
        <v>94</v>
      </c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x14ac:dyDescent="0.25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71">
        <v>1</v>
      </c>
      <c r="N58" s="71">
        <v>1</v>
      </c>
      <c r="O58" s="71">
        <v>2</v>
      </c>
      <c r="P58" s="71">
        <v>3</v>
      </c>
      <c r="Q58" s="71">
        <v>3</v>
      </c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x14ac:dyDescent="0.25">
      <c r="A59" t="s">
        <v>20</v>
      </c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>
        <f>E123*E124</f>
        <v>33.800000000000004</v>
      </c>
      <c r="N59" s="1">
        <f>F123*F124</f>
        <v>33.800000000000004</v>
      </c>
      <c r="O59" s="1">
        <f>G123*G124</f>
        <v>55.9</v>
      </c>
      <c r="P59" s="1">
        <f>H123*H124</f>
        <v>44.2</v>
      </c>
      <c r="Q59" s="1">
        <f>I123*I124</f>
        <v>44.2</v>
      </c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x14ac:dyDescent="0.25">
      <c r="B60" s="71">
        <v>1</v>
      </c>
      <c r="C60" s="71">
        <v>1</v>
      </c>
      <c r="D60" s="71">
        <v>2</v>
      </c>
      <c r="E60" s="71">
        <v>2</v>
      </c>
      <c r="F60" s="71">
        <v>3</v>
      </c>
      <c r="G60" s="71">
        <v>3</v>
      </c>
      <c r="H60" s="71">
        <v>4</v>
      </c>
      <c r="I60" s="71">
        <v>5</v>
      </c>
      <c r="J60" s="71">
        <v>6</v>
      </c>
      <c r="K60" s="71">
        <v>6</v>
      </c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x14ac:dyDescent="0.25">
      <c r="A61" t="s">
        <v>4</v>
      </c>
      <c r="B61" s="1">
        <f t="shared" ref="B61:K61" si="8">E145*E146</f>
        <v>41.6</v>
      </c>
      <c r="C61" s="1">
        <f t="shared" si="8"/>
        <v>41.6</v>
      </c>
      <c r="D61" s="1">
        <f t="shared" si="8"/>
        <v>49.4</v>
      </c>
      <c r="E61" s="1">
        <f t="shared" si="8"/>
        <v>49.4</v>
      </c>
      <c r="F61" s="1">
        <f t="shared" si="8"/>
        <v>67.600000000000009</v>
      </c>
      <c r="G61" s="1">
        <f t="shared" si="8"/>
        <v>67.600000000000009</v>
      </c>
      <c r="H61" s="1">
        <f t="shared" si="8"/>
        <v>28.6</v>
      </c>
      <c r="I61" s="1">
        <f t="shared" si="8"/>
        <v>29.900000000000002</v>
      </c>
      <c r="J61" s="1">
        <f t="shared" si="8"/>
        <v>62.400000000000006</v>
      </c>
      <c r="K61" s="1">
        <f t="shared" si="8"/>
        <v>62.400000000000006</v>
      </c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x14ac:dyDescent="0.25">
      <c r="B62" s="1"/>
      <c r="C62" s="1"/>
      <c r="D62" s="1"/>
      <c r="E62" s="1"/>
      <c r="F62" s="1"/>
      <c r="G62" s="1"/>
      <c r="H62" s="1"/>
      <c r="I62" s="1"/>
      <c r="J62" s="1"/>
      <c r="K62" s="71">
        <v>1</v>
      </c>
      <c r="L62" s="71">
        <v>2</v>
      </c>
      <c r="M62" s="71">
        <v>2</v>
      </c>
      <c r="N62" s="71">
        <v>3</v>
      </c>
      <c r="O62" s="71">
        <v>3</v>
      </c>
      <c r="P62" s="7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x14ac:dyDescent="0.25">
      <c r="A63" t="s">
        <v>7</v>
      </c>
      <c r="B63" s="1"/>
      <c r="C63" s="1"/>
      <c r="D63" s="1"/>
      <c r="E63" s="1"/>
      <c r="F63" s="1"/>
      <c r="G63" s="1"/>
      <c r="H63" s="1"/>
      <c r="I63" s="1"/>
      <c r="J63" s="1"/>
      <c r="K63" s="1">
        <f>E149*E150</f>
        <v>89.7</v>
      </c>
      <c r="L63" s="1">
        <f>F149*F150</f>
        <v>54.6</v>
      </c>
      <c r="M63" s="1">
        <f>G149*G150</f>
        <v>54.6</v>
      </c>
      <c r="N63" s="1">
        <f>H149*H150</f>
        <v>49.4</v>
      </c>
      <c r="O63" s="1">
        <f>I149*I150</f>
        <v>49.4</v>
      </c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x14ac:dyDescent="0.25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71">
        <v>1</v>
      </c>
      <c r="S64" s="71">
        <v>2</v>
      </c>
      <c r="T64" s="71">
        <v>3</v>
      </c>
      <c r="U64" s="71"/>
      <c r="V64" s="1"/>
      <c r="W64" s="1"/>
      <c r="X64" s="1"/>
      <c r="Y64" s="1"/>
      <c r="Z64" s="1"/>
      <c r="AA64" s="1"/>
    </row>
    <row r="65" spans="1:27" x14ac:dyDescent="0.25">
      <c r="A65" t="s">
        <v>16</v>
      </c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>
        <f>E153*E154</f>
        <v>16.900000000000002</v>
      </c>
      <c r="S65" s="1">
        <f>F153*F154</f>
        <v>18.850000000000001</v>
      </c>
      <c r="T65" s="1">
        <f>G153*G154</f>
        <v>48.1</v>
      </c>
      <c r="U65" s="1"/>
      <c r="V65" s="1"/>
      <c r="W65" s="1"/>
      <c r="X65" s="1"/>
      <c r="Y65" s="1"/>
      <c r="Z65" s="1"/>
      <c r="AA65" s="1"/>
    </row>
    <row r="66" spans="1:27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71">
        <v>1</v>
      </c>
      <c r="Q66" s="71">
        <v>1</v>
      </c>
      <c r="R66" s="71">
        <v>2</v>
      </c>
      <c r="S66" s="71">
        <v>2</v>
      </c>
      <c r="T66" s="71">
        <v>3</v>
      </c>
      <c r="U66" s="71">
        <v>3</v>
      </c>
      <c r="V66" s="71">
        <v>4</v>
      </c>
      <c r="W66" s="71">
        <v>5</v>
      </c>
      <c r="X66" s="71">
        <v>6</v>
      </c>
      <c r="Y66" s="1"/>
      <c r="Z66" s="1"/>
      <c r="AA66" s="1"/>
    </row>
    <row r="67" spans="1:27" x14ac:dyDescent="0.25">
      <c r="A67" t="s">
        <v>18</v>
      </c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>
        <f>E157*E158</f>
        <v>18.2</v>
      </c>
      <c r="Q67" s="1">
        <f>F157*F158</f>
        <v>18.2</v>
      </c>
      <c r="R67" s="1">
        <v>18</v>
      </c>
      <c r="S67" s="1">
        <v>18</v>
      </c>
      <c r="T67" s="1">
        <f>G157*G158</f>
        <v>20.8</v>
      </c>
      <c r="U67" s="1">
        <f>H157*H158</f>
        <v>20.8</v>
      </c>
      <c r="V67" s="1">
        <f>I157*I158</f>
        <v>13</v>
      </c>
      <c r="W67" s="1">
        <f>J157*J158</f>
        <v>1.9500000000000002</v>
      </c>
      <c r="X67" s="1">
        <v>6</v>
      </c>
      <c r="Y67" s="1"/>
      <c r="Z67" s="1"/>
      <c r="AA67" s="1"/>
    </row>
    <row r="68" spans="1:27" x14ac:dyDescent="0.25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71">
        <v>1</v>
      </c>
      <c r="V68" s="71">
        <v>1</v>
      </c>
      <c r="W68" s="71">
        <v>2</v>
      </c>
      <c r="X68" s="71">
        <v>2</v>
      </c>
      <c r="Y68" s="71"/>
      <c r="Z68" s="71"/>
      <c r="AA68" s="1"/>
    </row>
    <row r="69" spans="1:27" x14ac:dyDescent="0.25">
      <c r="A69" t="s">
        <v>11</v>
      </c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>
        <f>E161*E162</f>
        <v>59.800000000000004</v>
      </c>
      <c r="V69" s="1">
        <f>F161*F162</f>
        <v>59.800000000000004</v>
      </c>
      <c r="W69" s="1">
        <f>G161*G162</f>
        <v>67.600000000000009</v>
      </c>
      <c r="X69" s="1">
        <f>H161*H162</f>
        <v>67.600000000000009</v>
      </c>
      <c r="Y69" s="1"/>
      <c r="Z69" s="1"/>
      <c r="AA69" s="1"/>
    </row>
    <row r="70" spans="1:27" x14ac:dyDescent="0.25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x14ac:dyDescent="0.25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15.75" x14ac:dyDescent="0.25">
      <c r="A72" s="76" t="s">
        <v>102</v>
      </c>
      <c r="B72" s="77">
        <f t="shared" ref="B72:Z72" si="9">SUM(B47:B71)</f>
        <v>159</v>
      </c>
      <c r="C72" s="77">
        <f t="shared" si="9"/>
        <v>159</v>
      </c>
      <c r="D72" s="77">
        <f t="shared" si="9"/>
        <v>82.7</v>
      </c>
      <c r="E72" s="77">
        <f t="shared" si="9"/>
        <v>125</v>
      </c>
      <c r="F72" s="77">
        <f t="shared" si="9"/>
        <v>144.19999999999999</v>
      </c>
      <c r="G72" s="77">
        <f t="shared" si="9"/>
        <v>107.20000000000002</v>
      </c>
      <c r="H72" s="77">
        <f t="shared" si="9"/>
        <v>114</v>
      </c>
      <c r="I72" s="77">
        <f t="shared" si="9"/>
        <v>116.35000000000001</v>
      </c>
      <c r="J72" s="77">
        <f t="shared" si="9"/>
        <v>149.60000000000002</v>
      </c>
      <c r="K72" s="77">
        <f t="shared" si="9"/>
        <v>257.90000000000003</v>
      </c>
      <c r="L72" s="77">
        <f t="shared" si="9"/>
        <v>190.20000000000002</v>
      </c>
      <c r="M72" s="77">
        <f t="shared" si="9"/>
        <v>130.20000000000002</v>
      </c>
      <c r="N72" s="77">
        <f t="shared" si="9"/>
        <v>162</v>
      </c>
      <c r="O72" s="77">
        <f t="shared" si="9"/>
        <v>185.1</v>
      </c>
      <c r="P72" s="77">
        <f t="shared" si="9"/>
        <v>137</v>
      </c>
      <c r="Q72" s="77">
        <f t="shared" si="9"/>
        <v>137</v>
      </c>
      <c r="R72" s="77">
        <f t="shared" si="9"/>
        <v>65.300000000000011</v>
      </c>
      <c r="S72" s="77">
        <f t="shared" si="9"/>
        <v>133.94999999999999</v>
      </c>
      <c r="T72" s="77">
        <f t="shared" si="9"/>
        <v>201.5</v>
      </c>
      <c r="U72" s="77">
        <f t="shared" si="9"/>
        <v>133.4</v>
      </c>
      <c r="V72" s="77">
        <f t="shared" si="9"/>
        <v>80.800000000000011</v>
      </c>
      <c r="W72" s="77">
        <f t="shared" si="9"/>
        <v>76.550000000000011</v>
      </c>
      <c r="X72" s="77">
        <f t="shared" si="9"/>
        <v>81.600000000000009</v>
      </c>
      <c r="Y72" s="77">
        <f t="shared" si="9"/>
        <v>0</v>
      </c>
      <c r="Z72" s="3">
        <f t="shared" si="9"/>
        <v>0</v>
      </c>
      <c r="AA72" s="1"/>
    </row>
    <row r="76" spans="1:27" x14ac:dyDescent="0.25">
      <c r="A76" s="65" t="s">
        <v>106</v>
      </c>
      <c r="B76" s="49"/>
      <c r="C76" s="49"/>
      <c r="D76" s="49"/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49"/>
      <c r="X76" s="49"/>
      <c r="Y76" s="49"/>
      <c r="Z76" s="49"/>
      <c r="AA76" s="49"/>
    </row>
    <row r="78" spans="1:27" x14ac:dyDescent="0.25">
      <c r="B78" t="s">
        <v>4</v>
      </c>
      <c r="C78">
        <v>2.6</v>
      </c>
      <c r="E78" t="s">
        <v>107</v>
      </c>
    </row>
    <row r="80" spans="1:27" x14ac:dyDescent="0.25">
      <c r="B80" t="s">
        <v>7</v>
      </c>
      <c r="C80" s="62">
        <v>0.65</v>
      </c>
      <c r="E80" t="s">
        <v>108</v>
      </c>
    </row>
    <row r="81" spans="2:20" x14ac:dyDescent="0.25">
      <c r="C81" s="62"/>
    </row>
    <row r="83" spans="2:20" x14ac:dyDescent="0.25">
      <c r="C83" s="67" t="s">
        <v>82</v>
      </c>
      <c r="D83" s="68" t="s">
        <v>72</v>
      </c>
      <c r="E83" s="121" t="s">
        <v>109</v>
      </c>
      <c r="F83" s="121"/>
      <c r="G83" s="121"/>
      <c r="H83" s="121"/>
      <c r="I83" s="121"/>
      <c r="J83" s="121"/>
      <c r="K83" s="121"/>
      <c r="T83" t="s">
        <v>120</v>
      </c>
    </row>
    <row r="84" spans="2:20" x14ac:dyDescent="0.25">
      <c r="C84" s="66"/>
      <c r="D84" s="6"/>
      <c r="E84">
        <v>1</v>
      </c>
      <c r="F84">
        <v>2</v>
      </c>
      <c r="G84">
        <v>3</v>
      </c>
      <c r="H84">
        <v>4</v>
      </c>
      <c r="I84">
        <v>5</v>
      </c>
      <c r="J84">
        <v>6</v>
      </c>
      <c r="K84">
        <v>7</v>
      </c>
    </row>
    <row r="85" spans="2:20" x14ac:dyDescent="0.25">
      <c r="C85" s="66"/>
      <c r="D85" s="6"/>
      <c r="E85" s="6"/>
    </row>
    <row r="86" spans="2:20" x14ac:dyDescent="0.25">
      <c r="B86" s="78" t="s">
        <v>110</v>
      </c>
      <c r="C86" s="1">
        <v>1</v>
      </c>
      <c r="D86" s="1" t="s">
        <v>9</v>
      </c>
      <c r="E86">
        <v>18</v>
      </c>
      <c r="F86">
        <v>21</v>
      </c>
      <c r="G86">
        <v>24</v>
      </c>
      <c r="H86">
        <v>25</v>
      </c>
      <c r="I86">
        <v>40</v>
      </c>
      <c r="J86">
        <v>5</v>
      </c>
      <c r="K86">
        <v>6</v>
      </c>
      <c r="T86">
        <f>SUM(E86:R86)</f>
        <v>139</v>
      </c>
    </row>
    <row r="87" spans="2:20" x14ac:dyDescent="0.25">
      <c r="B87" s="78" t="s">
        <v>111</v>
      </c>
      <c r="C87" s="1"/>
      <c r="D87" s="1"/>
      <c r="E87">
        <v>2.6</v>
      </c>
      <c r="F87" s="62">
        <v>0.65</v>
      </c>
      <c r="G87" s="62">
        <v>0.65</v>
      </c>
      <c r="H87" s="62">
        <v>0.65</v>
      </c>
      <c r="I87" s="62">
        <v>0.65</v>
      </c>
      <c r="J87">
        <v>2.6</v>
      </c>
      <c r="K87">
        <v>2.6</v>
      </c>
    </row>
    <row r="88" spans="2:20" x14ac:dyDescent="0.25">
      <c r="C88" s="1"/>
      <c r="D88" s="1"/>
    </row>
    <row r="89" spans="2:20" x14ac:dyDescent="0.25">
      <c r="C89" s="1"/>
      <c r="D89" s="1"/>
    </row>
    <row r="90" spans="2:20" x14ac:dyDescent="0.25">
      <c r="C90" s="1">
        <v>1</v>
      </c>
      <c r="D90" s="1" t="s">
        <v>1</v>
      </c>
      <c r="E90">
        <v>16</v>
      </c>
      <c r="F90">
        <v>9</v>
      </c>
      <c r="G90">
        <v>30</v>
      </c>
      <c r="H90">
        <v>8</v>
      </c>
      <c r="I90">
        <v>9</v>
      </c>
      <c r="J90">
        <v>22</v>
      </c>
      <c r="K90">
        <v>8</v>
      </c>
      <c r="L90">
        <v>10</v>
      </c>
      <c r="T90">
        <f>SUM(E90:R90)</f>
        <v>112</v>
      </c>
    </row>
    <row r="91" spans="2:20" x14ac:dyDescent="0.25">
      <c r="C91" s="1"/>
      <c r="D91" s="1"/>
      <c r="E91">
        <v>2.6</v>
      </c>
      <c r="F91" s="62">
        <v>0.65</v>
      </c>
      <c r="G91" s="62">
        <v>0.65</v>
      </c>
      <c r="H91">
        <v>2.6</v>
      </c>
      <c r="I91">
        <v>2.6</v>
      </c>
      <c r="J91" s="62">
        <v>0.65</v>
      </c>
      <c r="K91">
        <v>2.6</v>
      </c>
      <c r="L91">
        <v>2.6</v>
      </c>
    </row>
    <row r="92" spans="2:20" x14ac:dyDescent="0.25">
      <c r="C92" s="1"/>
      <c r="D92" s="1"/>
    </row>
    <row r="93" spans="2:20" x14ac:dyDescent="0.25">
      <c r="C93" s="1">
        <v>2</v>
      </c>
      <c r="D93" s="1" t="s">
        <v>6</v>
      </c>
      <c r="E93">
        <v>7</v>
      </c>
      <c r="F93">
        <v>7</v>
      </c>
      <c r="G93">
        <v>19</v>
      </c>
      <c r="H93">
        <v>14</v>
      </c>
      <c r="I93">
        <v>14</v>
      </c>
      <c r="J93">
        <v>22</v>
      </c>
      <c r="K93">
        <v>18</v>
      </c>
      <c r="L93">
        <v>25</v>
      </c>
      <c r="M93">
        <v>11</v>
      </c>
      <c r="T93">
        <f>SUM(E93:R93)</f>
        <v>137</v>
      </c>
    </row>
    <row r="94" spans="2:20" x14ac:dyDescent="0.25">
      <c r="C94" s="1"/>
      <c r="D94" s="1"/>
      <c r="E94">
        <v>2.6</v>
      </c>
      <c r="F94">
        <v>2.6</v>
      </c>
      <c r="G94" s="62">
        <v>0.65</v>
      </c>
      <c r="H94">
        <v>2.6</v>
      </c>
      <c r="I94">
        <v>2.6</v>
      </c>
      <c r="J94" s="62">
        <v>0.65</v>
      </c>
      <c r="K94" s="62">
        <v>0.65</v>
      </c>
      <c r="L94" s="62">
        <v>0.65</v>
      </c>
      <c r="M94" s="62">
        <v>0.65</v>
      </c>
    </row>
    <row r="95" spans="2:20" x14ac:dyDescent="0.25">
      <c r="C95" s="1"/>
      <c r="D95" s="1"/>
    </row>
    <row r="96" spans="2:20" x14ac:dyDescent="0.25">
      <c r="C96" s="1">
        <v>2</v>
      </c>
      <c r="D96" s="1" t="s">
        <v>10</v>
      </c>
      <c r="E96">
        <v>13</v>
      </c>
      <c r="F96">
        <v>13</v>
      </c>
      <c r="G96">
        <v>28</v>
      </c>
      <c r="H96">
        <v>28</v>
      </c>
      <c r="I96">
        <v>26</v>
      </c>
      <c r="J96">
        <v>26</v>
      </c>
      <c r="K96">
        <v>36</v>
      </c>
      <c r="L96">
        <v>28</v>
      </c>
      <c r="M96">
        <v>28</v>
      </c>
      <c r="T96">
        <f>SUM(E96:R96)</f>
        <v>226</v>
      </c>
    </row>
    <row r="97" spans="3:20" x14ac:dyDescent="0.25">
      <c r="C97" s="1"/>
      <c r="D97" s="1"/>
      <c r="E97">
        <v>2.6</v>
      </c>
      <c r="F97">
        <v>2.6</v>
      </c>
      <c r="G97">
        <v>2.6</v>
      </c>
      <c r="H97">
        <v>2.6</v>
      </c>
      <c r="I97">
        <v>2.6</v>
      </c>
      <c r="J97">
        <v>2.6</v>
      </c>
      <c r="K97" s="62">
        <v>0.65</v>
      </c>
      <c r="L97">
        <v>2.6</v>
      </c>
      <c r="M97">
        <v>2.6</v>
      </c>
    </row>
    <row r="98" spans="3:20" x14ac:dyDescent="0.25">
      <c r="C98" s="1"/>
      <c r="D98" s="1"/>
    </row>
    <row r="99" spans="3:20" x14ac:dyDescent="0.25">
      <c r="C99" s="1">
        <v>1</v>
      </c>
      <c r="D99" s="1" t="s">
        <v>0</v>
      </c>
      <c r="E99">
        <v>37</v>
      </c>
      <c r="F99">
        <v>37</v>
      </c>
      <c r="G99">
        <v>29</v>
      </c>
      <c r="H99">
        <v>28</v>
      </c>
      <c r="I99">
        <v>25</v>
      </c>
      <c r="J99">
        <v>25</v>
      </c>
      <c r="T99">
        <f>SUM(E99:R99)</f>
        <v>181</v>
      </c>
    </row>
    <row r="100" spans="3:20" x14ac:dyDescent="0.25">
      <c r="C100" s="1"/>
      <c r="D100" s="1"/>
      <c r="E100">
        <v>2.6</v>
      </c>
      <c r="F100">
        <v>2.6</v>
      </c>
      <c r="G100" s="62">
        <v>0.65</v>
      </c>
      <c r="H100" s="62">
        <v>0.65</v>
      </c>
      <c r="I100">
        <v>2.6</v>
      </c>
      <c r="J100">
        <v>2.6</v>
      </c>
    </row>
    <row r="101" spans="3:20" x14ac:dyDescent="0.25">
      <c r="C101" s="1"/>
      <c r="D101" s="1"/>
    </row>
    <row r="102" spans="3:20" x14ac:dyDescent="0.25">
      <c r="C102" s="1">
        <v>1</v>
      </c>
      <c r="D102" s="1" t="s">
        <v>2</v>
      </c>
      <c r="E102">
        <v>28</v>
      </c>
      <c r="F102">
        <v>28</v>
      </c>
      <c r="G102">
        <v>0</v>
      </c>
      <c r="H102">
        <v>10</v>
      </c>
      <c r="I102">
        <v>10</v>
      </c>
      <c r="J102">
        <v>37</v>
      </c>
      <c r="K102">
        <v>22</v>
      </c>
      <c r="L102">
        <v>22</v>
      </c>
      <c r="M102">
        <v>36</v>
      </c>
      <c r="N102">
        <v>35</v>
      </c>
      <c r="O102">
        <v>43</v>
      </c>
      <c r="T102">
        <f>SUM(E102:R102)</f>
        <v>271</v>
      </c>
    </row>
    <row r="103" spans="3:20" x14ac:dyDescent="0.25">
      <c r="C103" s="1"/>
      <c r="D103" s="1"/>
      <c r="E103">
        <v>2.6</v>
      </c>
      <c r="F103">
        <v>2.6</v>
      </c>
      <c r="G103" s="62">
        <v>0.65</v>
      </c>
      <c r="H103">
        <v>2.6</v>
      </c>
      <c r="I103">
        <v>2.6</v>
      </c>
      <c r="J103" s="62">
        <v>0.65</v>
      </c>
      <c r="K103">
        <v>2.6</v>
      </c>
      <c r="L103">
        <v>2.6</v>
      </c>
      <c r="M103" s="62">
        <v>0.65</v>
      </c>
      <c r="N103" s="62">
        <v>0.65</v>
      </c>
      <c r="O103" s="62">
        <v>0.65</v>
      </c>
    </row>
    <row r="104" spans="3:20" x14ac:dyDescent="0.25">
      <c r="C104" s="1"/>
      <c r="D104" s="1"/>
    </row>
    <row r="105" spans="3:20" x14ac:dyDescent="0.25">
      <c r="C105" s="1">
        <v>2</v>
      </c>
      <c r="D105" s="1" t="s">
        <v>19</v>
      </c>
      <c r="E105">
        <v>22</v>
      </c>
      <c r="F105">
        <v>18</v>
      </c>
      <c r="G105">
        <v>18</v>
      </c>
      <c r="T105">
        <f>SUM(E105:R105)</f>
        <v>58</v>
      </c>
    </row>
    <row r="106" spans="3:20" x14ac:dyDescent="0.25">
      <c r="C106" s="1"/>
      <c r="D106" s="1"/>
      <c r="E106">
        <v>0.65</v>
      </c>
      <c r="F106">
        <v>2.6</v>
      </c>
      <c r="G106">
        <v>2.6</v>
      </c>
    </row>
    <row r="107" spans="3:20" x14ac:dyDescent="0.25">
      <c r="C107" s="1"/>
      <c r="D107" s="1"/>
    </row>
    <row r="108" spans="3:20" x14ac:dyDescent="0.25">
      <c r="C108" s="1">
        <v>1</v>
      </c>
      <c r="D108" s="1" t="s">
        <v>15</v>
      </c>
      <c r="E108">
        <v>12</v>
      </c>
      <c r="F108">
        <v>12</v>
      </c>
      <c r="G108">
        <v>28</v>
      </c>
      <c r="H108">
        <v>36</v>
      </c>
      <c r="I108">
        <v>36</v>
      </c>
      <c r="T108">
        <f>SUM(E108:R108)</f>
        <v>124</v>
      </c>
    </row>
    <row r="109" spans="3:20" x14ac:dyDescent="0.25">
      <c r="C109" s="1"/>
      <c r="D109" s="1"/>
      <c r="E109">
        <v>2.6</v>
      </c>
      <c r="F109">
        <v>2.6</v>
      </c>
      <c r="G109" s="62">
        <v>0.65</v>
      </c>
      <c r="H109">
        <v>2.6</v>
      </c>
      <c r="I109">
        <v>2.6</v>
      </c>
    </row>
    <row r="110" spans="3:20" x14ac:dyDescent="0.25">
      <c r="C110" s="1"/>
      <c r="D110" s="1"/>
    </row>
    <row r="111" spans="3:20" x14ac:dyDescent="0.25">
      <c r="C111" s="1">
        <v>1</v>
      </c>
      <c r="D111" s="1" t="s">
        <v>12</v>
      </c>
      <c r="E111">
        <v>20</v>
      </c>
      <c r="F111">
        <v>20</v>
      </c>
      <c r="G111">
        <v>26</v>
      </c>
      <c r="H111">
        <v>14</v>
      </c>
      <c r="I111">
        <v>14</v>
      </c>
      <c r="T111">
        <f>SUM(E111:R111)</f>
        <v>94</v>
      </c>
    </row>
    <row r="112" spans="3:20" x14ac:dyDescent="0.25">
      <c r="C112" s="1"/>
      <c r="D112" s="1"/>
      <c r="E112">
        <v>2.6</v>
      </c>
      <c r="F112">
        <v>2.6</v>
      </c>
      <c r="G112">
        <v>0.65</v>
      </c>
      <c r="H112">
        <v>2.6</v>
      </c>
      <c r="I112">
        <v>2.6</v>
      </c>
    </row>
    <row r="113" spans="3:20" x14ac:dyDescent="0.25">
      <c r="C113" s="1"/>
      <c r="D113" s="1"/>
    </row>
    <row r="114" spans="3:20" x14ac:dyDescent="0.25">
      <c r="C114" s="1"/>
      <c r="D114" s="1"/>
    </row>
    <row r="115" spans="3:20" x14ac:dyDescent="0.25">
      <c r="C115" s="1">
        <v>2</v>
      </c>
      <c r="D115" s="1" t="s">
        <v>13</v>
      </c>
      <c r="E115">
        <v>37</v>
      </c>
      <c r="F115">
        <v>37</v>
      </c>
      <c r="G115">
        <v>23</v>
      </c>
      <c r="H115">
        <v>12</v>
      </c>
      <c r="I115">
        <v>12</v>
      </c>
      <c r="J115">
        <v>22</v>
      </c>
      <c r="T115">
        <f>SUM(E115:R115)</f>
        <v>143</v>
      </c>
    </row>
    <row r="116" spans="3:20" x14ac:dyDescent="0.25">
      <c r="C116" s="1"/>
      <c r="D116" s="1"/>
      <c r="E116">
        <v>2.6</v>
      </c>
      <c r="F116">
        <v>2.6</v>
      </c>
      <c r="G116" s="62">
        <v>0.65</v>
      </c>
      <c r="H116">
        <v>2.6</v>
      </c>
      <c r="I116">
        <v>2.6</v>
      </c>
      <c r="J116" s="62">
        <v>0.65</v>
      </c>
    </row>
    <row r="117" spans="3:20" x14ac:dyDescent="0.25">
      <c r="C117" s="1"/>
      <c r="D117" s="1"/>
    </row>
    <row r="118" spans="3:20" x14ac:dyDescent="0.25">
      <c r="C118" s="1"/>
      <c r="D118" s="1"/>
    </row>
    <row r="119" spans="3:20" x14ac:dyDescent="0.25">
      <c r="C119" s="1">
        <v>2</v>
      </c>
      <c r="D119" s="1" t="s">
        <v>14</v>
      </c>
      <c r="E119">
        <v>98</v>
      </c>
      <c r="F119">
        <v>22</v>
      </c>
      <c r="G119">
        <v>22</v>
      </c>
      <c r="H119">
        <v>23</v>
      </c>
      <c r="I119">
        <v>23</v>
      </c>
      <c r="T119">
        <f>SUM(E119:R119)</f>
        <v>188</v>
      </c>
    </row>
    <row r="120" spans="3:20" x14ac:dyDescent="0.25">
      <c r="C120" s="1"/>
      <c r="D120" s="1"/>
      <c r="E120">
        <v>0.65</v>
      </c>
      <c r="F120">
        <v>2.6</v>
      </c>
      <c r="G120">
        <v>2.6</v>
      </c>
      <c r="H120">
        <v>2.6</v>
      </c>
      <c r="I120">
        <v>2.6</v>
      </c>
    </row>
    <row r="121" spans="3:20" x14ac:dyDescent="0.25">
      <c r="C121" s="1"/>
      <c r="D121" s="1"/>
    </row>
    <row r="122" spans="3:20" x14ac:dyDescent="0.25">
      <c r="C122" s="1"/>
      <c r="D122" s="1"/>
    </row>
    <row r="123" spans="3:20" x14ac:dyDescent="0.25">
      <c r="C123" s="1">
        <v>2</v>
      </c>
      <c r="D123" s="1" t="s">
        <v>20</v>
      </c>
      <c r="E123">
        <v>13</v>
      </c>
      <c r="F123">
        <v>13</v>
      </c>
      <c r="G123">
        <v>86</v>
      </c>
      <c r="H123">
        <v>17</v>
      </c>
      <c r="I123">
        <v>17</v>
      </c>
      <c r="T123">
        <f>SUM(E123:R123)</f>
        <v>146</v>
      </c>
    </row>
    <row r="124" spans="3:20" x14ac:dyDescent="0.25">
      <c r="C124" s="1"/>
      <c r="D124" s="1"/>
      <c r="E124">
        <v>2.6</v>
      </c>
      <c r="F124">
        <v>2.6</v>
      </c>
      <c r="G124">
        <v>0.65</v>
      </c>
      <c r="H124">
        <v>2.6</v>
      </c>
      <c r="I124">
        <v>2.6</v>
      </c>
    </row>
    <row r="125" spans="3:20" x14ac:dyDescent="0.25">
      <c r="C125" s="1">
        <v>1</v>
      </c>
      <c r="D125" s="1" t="s">
        <v>3</v>
      </c>
      <c r="E125">
        <v>38</v>
      </c>
      <c r="F125">
        <v>38</v>
      </c>
      <c r="G125">
        <v>47</v>
      </c>
      <c r="H125">
        <v>17</v>
      </c>
      <c r="I125">
        <v>17</v>
      </c>
      <c r="J125">
        <v>68</v>
      </c>
      <c r="T125">
        <f>SUM(E125:R125)</f>
        <v>225</v>
      </c>
    </row>
    <row r="126" spans="3:20" x14ac:dyDescent="0.25">
      <c r="C126" s="1"/>
      <c r="D126" s="1"/>
      <c r="E126">
        <v>2.6</v>
      </c>
      <c r="F126">
        <v>2.6</v>
      </c>
      <c r="G126" s="62">
        <v>0.65</v>
      </c>
      <c r="H126">
        <v>2.6</v>
      </c>
      <c r="I126">
        <v>2.6</v>
      </c>
      <c r="J126" s="62">
        <v>0.65</v>
      </c>
    </row>
    <row r="127" spans="3:20" x14ac:dyDescent="0.25">
      <c r="C127" s="1"/>
      <c r="D127" s="1"/>
    </row>
    <row r="128" spans="3:20" x14ac:dyDescent="0.25">
      <c r="C128" s="1"/>
      <c r="D128" s="1"/>
    </row>
    <row r="129" spans="3:20" x14ac:dyDescent="0.25">
      <c r="C129" s="1">
        <v>1</v>
      </c>
      <c r="D129" s="1" t="s">
        <v>21</v>
      </c>
      <c r="E129">
        <v>74</v>
      </c>
      <c r="F129">
        <v>18</v>
      </c>
      <c r="G129">
        <v>18</v>
      </c>
      <c r="H129">
        <v>17</v>
      </c>
      <c r="I129">
        <v>17</v>
      </c>
      <c r="T129">
        <f>SUM(E129:R129)</f>
        <v>144</v>
      </c>
    </row>
    <row r="130" spans="3:20" x14ac:dyDescent="0.25">
      <c r="C130" s="1"/>
      <c r="D130" s="1"/>
      <c r="E130">
        <v>0.65</v>
      </c>
      <c r="F130">
        <v>2.6</v>
      </c>
      <c r="G130">
        <v>2.6</v>
      </c>
      <c r="H130">
        <v>2.6</v>
      </c>
      <c r="I130">
        <v>2.6</v>
      </c>
    </row>
    <row r="131" spans="3:20" x14ac:dyDescent="0.25">
      <c r="C131" s="1"/>
      <c r="D131" s="1"/>
    </row>
    <row r="132" spans="3:20" x14ac:dyDescent="0.25">
      <c r="C132" s="1"/>
      <c r="D132" s="1"/>
    </row>
    <row r="133" spans="3:20" x14ac:dyDescent="0.25">
      <c r="C133" s="1">
        <v>1</v>
      </c>
      <c r="D133" s="1" t="s">
        <v>22</v>
      </c>
      <c r="E133">
        <v>20</v>
      </c>
      <c r="F133">
        <v>20</v>
      </c>
      <c r="G133">
        <v>37</v>
      </c>
      <c r="H133">
        <v>37</v>
      </c>
      <c r="I133">
        <v>94</v>
      </c>
      <c r="T133">
        <f>SUM(E133:R133)</f>
        <v>208</v>
      </c>
    </row>
    <row r="134" spans="3:20" x14ac:dyDescent="0.25">
      <c r="C134" s="1"/>
      <c r="D134" s="1"/>
      <c r="E134">
        <v>2.6</v>
      </c>
      <c r="F134">
        <v>2.6</v>
      </c>
      <c r="G134">
        <v>2.6</v>
      </c>
      <c r="H134">
        <v>2.6</v>
      </c>
      <c r="I134">
        <v>0.65</v>
      </c>
    </row>
    <row r="135" spans="3:20" x14ac:dyDescent="0.25">
      <c r="C135" s="1"/>
      <c r="D135" s="1"/>
    </row>
    <row r="136" spans="3:20" x14ac:dyDescent="0.25">
      <c r="C136" s="1"/>
      <c r="D136" s="1"/>
    </row>
    <row r="137" spans="3:20" x14ac:dyDescent="0.25">
      <c r="C137" s="1">
        <v>1</v>
      </c>
      <c r="D137" s="1" t="s">
        <v>5</v>
      </c>
      <c r="E137">
        <v>27</v>
      </c>
      <c r="F137">
        <v>27</v>
      </c>
      <c r="G137">
        <v>18</v>
      </c>
      <c r="H137">
        <v>18</v>
      </c>
      <c r="I137">
        <v>98</v>
      </c>
      <c r="T137">
        <f>SUM(E137:R137)</f>
        <v>188</v>
      </c>
    </row>
    <row r="138" spans="3:20" x14ac:dyDescent="0.25">
      <c r="C138" s="1"/>
      <c r="D138" s="1"/>
      <c r="E138">
        <v>2.6</v>
      </c>
      <c r="F138">
        <v>2.6</v>
      </c>
      <c r="G138">
        <v>2.6</v>
      </c>
      <c r="H138">
        <v>2.6</v>
      </c>
      <c r="I138">
        <v>0.65</v>
      </c>
    </row>
    <row r="139" spans="3:20" x14ac:dyDescent="0.25">
      <c r="C139" s="1"/>
      <c r="D139" s="1"/>
    </row>
    <row r="140" spans="3:20" x14ac:dyDescent="0.25">
      <c r="C140" s="1"/>
      <c r="D140" s="1"/>
    </row>
    <row r="141" spans="3:20" x14ac:dyDescent="0.25">
      <c r="C141" s="1">
        <v>1</v>
      </c>
      <c r="D141" s="1" t="s">
        <v>17</v>
      </c>
      <c r="E141">
        <v>31</v>
      </c>
      <c r="F141">
        <v>31</v>
      </c>
      <c r="G141">
        <v>51</v>
      </c>
      <c r="H141">
        <v>60</v>
      </c>
      <c r="I141">
        <v>31</v>
      </c>
      <c r="J141">
        <v>31</v>
      </c>
      <c r="K141">
        <v>33</v>
      </c>
      <c r="L141">
        <v>65</v>
      </c>
      <c r="M141">
        <v>67</v>
      </c>
      <c r="T141">
        <f>SUM(E141:R141)</f>
        <v>400</v>
      </c>
    </row>
    <row r="142" spans="3:20" x14ac:dyDescent="0.25">
      <c r="C142" s="1"/>
      <c r="D142" s="1"/>
      <c r="E142">
        <v>2.6</v>
      </c>
      <c r="F142">
        <v>2.6</v>
      </c>
      <c r="G142" s="62">
        <v>0.65</v>
      </c>
      <c r="H142" s="62">
        <v>0.65</v>
      </c>
      <c r="I142">
        <v>2.6</v>
      </c>
      <c r="J142">
        <v>2.6</v>
      </c>
      <c r="K142" s="62">
        <v>0.65</v>
      </c>
      <c r="L142" s="62">
        <v>0.65</v>
      </c>
      <c r="M142" s="62">
        <v>0.65</v>
      </c>
    </row>
    <row r="143" spans="3:20" x14ac:dyDescent="0.25">
      <c r="C143" s="1"/>
      <c r="D143" s="1"/>
    </row>
    <row r="144" spans="3:20" x14ac:dyDescent="0.25">
      <c r="C144" s="1"/>
      <c r="D144" s="1"/>
    </row>
    <row r="145" spans="3:20" x14ac:dyDescent="0.25">
      <c r="C145" s="1">
        <v>2</v>
      </c>
      <c r="D145" s="1" t="s">
        <v>4</v>
      </c>
      <c r="E145">
        <v>16</v>
      </c>
      <c r="F145">
        <v>16</v>
      </c>
      <c r="G145">
        <v>19</v>
      </c>
      <c r="H145">
        <v>19</v>
      </c>
      <c r="I145">
        <v>26</v>
      </c>
      <c r="J145">
        <v>26</v>
      </c>
      <c r="K145">
        <v>44</v>
      </c>
      <c r="L145">
        <v>46</v>
      </c>
      <c r="M145">
        <v>24</v>
      </c>
      <c r="N145">
        <v>24</v>
      </c>
      <c r="T145">
        <f>SUM(E145:R145)</f>
        <v>260</v>
      </c>
    </row>
    <row r="146" spans="3:20" x14ac:dyDescent="0.25">
      <c r="C146" s="1"/>
      <c r="D146" s="1"/>
      <c r="E146">
        <v>2.6</v>
      </c>
      <c r="F146">
        <v>2.6</v>
      </c>
      <c r="G146">
        <v>2.6</v>
      </c>
      <c r="H146">
        <v>2.6</v>
      </c>
      <c r="I146">
        <v>2.6</v>
      </c>
      <c r="J146">
        <v>2.6</v>
      </c>
      <c r="K146" s="62">
        <v>0.65</v>
      </c>
      <c r="L146" s="62">
        <v>0.65</v>
      </c>
      <c r="M146">
        <v>2.6</v>
      </c>
      <c r="N146">
        <v>2.6</v>
      </c>
    </row>
    <row r="147" spans="3:20" x14ac:dyDescent="0.25">
      <c r="C147" s="1"/>
      <c r="D147" s="1"/>
    </row>
    <row r="148" spans="3:20" x14ac:dyDescent="0.25">
      <c r="C148" s="1"/>
      <c r="D148" s="1"/>
    </row>
    <row r="149" spans="3:20" x14ac:dyDescent="0.25">
      <c r="C149" s="1">
        <v>2</v>
      </c>
      <c r="D149" s="1" t="s">
        <v>7</v>
      </c>
      <c r="E149">
        <v>138</v>
      </c>
      <c r="F149">
        <v>21</v>
      </c>
      <c r="G149">
        <v>21</v>
      </c>
      <c r="H149">
        <v>19</v>
      </c>
      <c r="I149">
        <v>19</v>
      </c>
      <c r="T149">
        <f>SUM(E149:R149)</f>
        <v>218</v>
      </c>
    </row>
    <row r="150" spans="3:20" x14ac:dyDescent="0.25">
      <c r="C150" s="1"/>
      <c r="D150" s="1"/>
      <c r="E150">
        <v>0.65</v>
      </c>
      <c r="F150">
        <v>2.6</v>
      </c>
      <c r="G150">
        <v>2.6</v>
      </c>
      <c r="H150">
        <v>2.6</v>
      </c>
      <c r="I150">
        <v>2.6</v>
      </c>
    </row>
    <row r="151" spans="3:20" x14ac:dyDescent="0.25">
      <c r="C151" s="1"/>
      <c r="D151" s="1"/>
    </row>
    <row r="152" spans="3:20" x14ac:dyDescent="0.25">
      <c r="C152" s="1"/>
      <c r="D152" s="1"/>
    </row>
    <row r="153" spans="3:20" x14ac:dyDescent="0.25">
      <c r="C153" s="1">
        <v>2</v>
      </c>
      <c r="D153" s="1" t="s">
        <v>16</v>
      </c>
      <c r="E153">
        <v>26</v>
      </c>
      <c r="F153">
        <v>29</v>
      </c>
      <c r="G153">
        <v>74</v>
      </c>
      <c r="T153">
        <f>SUM(E153:R153)</f>
        <v>129</v>
      </c>
    </row>
    <row r="154" spans="3:20" x14ac:dyDescent="0.25">
      <c r="C154" s="1"/>
      <c r="D154" s="1"/>
      <c r="E154">
        <v>0.65</v>
      </c>
      <c r="F154">
        <v>0.65</v>
      </c>
      <c r="G154">
        <v>0.65</v>
      </c>
    </row>
    <row r="155" spans="3:20" x14ac:dyDescent="0.25">
      <c r="C155" s="1"/>
      <c r="D155" s="1"/>
    </row>
    <row r="156" spans="3:20" x14ac:dyDescent="0.25">
      <c r="C156" s="1"/>
      <c r="D156" s="1"/>
    </row>
    <row r="157" spans="3:20" x14ac:dyDescent="0.25">
      <c r="C157" s="1">
        <v>2</v>
      </c>
      <c r="D157" s="1" t="s">
        <v>18</v>
      </c>
      <c r="E157">
        <v>7</v>
      </c>
      <c r="F157">
        <v>7</v>
      </c>
      <c r="G157">
        <v>8</v>
      </c>
      <c r="H157">
        <v>8</v>
      </c>
      <c r="I157">
        <v>20</v>
      </c>
      <c r="J157">
        <v>3</v>
      </c>
      <c r="K157">
        <v>8</v>
      </c>
      <c r="T157">
        <f>SUM(E157:R157)</f>
        <v>61</v>
      </c>
    </row>
    <row r="158" spans="3:20" x14ac:dyDescent="0.25">
      <c r="C158" s="1"/>
      <c r="D158" s="1"/>
      <c r="E158">
        <v>2.6</v>
      </c>
      <c r="F158">
        <v>2.6</v>
      </c>
      <c r="G158">
        <v>2.6</v>
      </c>
      <c r="H158">
        <v>2.6</v>
      </c>
      <c r="I158" s="62">
        <v>0.65</v>
      </c>
      <c r="J158" s="62">
        <v>0.65</v>
      </c>
      <c r="K158" s="62">
        <v>0.65</v>
      </c>
    </row>
    <row r="159" spans="3:20" x14ac:dyDescent="0.25">
      <c r="C159" s="1"/>
      <c r="D159" s="1"/>
    </row>
    <row r="160" spans="3:20" x14ac:dyDescent="0.25">
      <c r="C160" s="1"/>
      <c r="D160" s="1"/>
    </row>
    <row r="161" spans="3:20" x14ac:dyDescent="0.25">
      <c r="C161" s="1"/>
      <c r="D161" s="1" t="s">
        <v>11</v>
      </c>
      <c r="E161">
        <v>23</v>
      </c>
      <c r="F161">
        <v>23</v>
      </c>
      <c r="G161">
        <v>26</v>
      </c>
      <c r="H161">
        <v>26</v>
      </c>
      <c r="T161">
        <f>SUM(E161:R161)</f>
        <v>98</v>
      </c>
    </row>
    <row r="162" spans="3:20" x14ac:dyDescent="0.25">
      <c r="C162" s="1"/>
      <c r="D162" s="1"/>
      <c r="E162">
        <v>2.6</v>
      </c>
      <c r="F162">
        <v>2.6</v>
      </c>
      <c r="G162">
        <v>2.6</v>
      </c>
      <c r="H162">
        <v>2.6</v>
      </c>
    </row>
    <row r="163" spans="3:20" x14ac:dyDescent="0.25">
      <c r="C163" s="1"/>
      <c r="D163" s="1"/>
    </row>
    <row r="164" spans="3:20" x14ac:dyDescent="0.25">
      <c r="C164" s="1"/>
      <c r="D164" s="1"/>
    </row>
    <row r="165" spans="3:20" x14ac:dyDescent="0.25">
      <c r="C165" s="1">
        <v>1</v>
      </c>
      <c r="D165" s="1" t="s">
        <v>8</v>
      </c>
      <c r="E165">
        <v>17</v>
      </c>
      <c r="F165">
        <v>17</v>
      </c>
      <c r="G165">
        <v>10</v>
      </c>
      <c r="H165">
        <v>17</v>
      </c>
      <c r="I165">
        <v>28</v>
      </c>
      <c r="J165">
        <v>33</v>
      </c>
      <c r="K165">
        <v>33</v>
      </c>
      <c r="L165">
        <v>10</v>
      </c>
      <c r="M165">
        <v>10</v>
      </c>
      <c r="N165">
        <v>6</v>
      </c>
      <c r="O165">
        <v>6</v>
      </c>
      <c r="P165">
        <v>7</v>
      </c>
      <c r="Q165">
        <v>7</v>
      </c>
      <c r="R165">
        <v>30</v>
      </c>
      <c r="T165">
        <f>SUM(E165:R165)</f>
        <v>231</v>
      </c>
    </row>
    <row r="166" spans="3:20" x14ac:dyDescent="0.25">
      <c r="C166" s="1"/>
      <c r="D166" s="1"/>
      <c r="E166">
        <v>2.6</v>
      </c>
      <c r="F166">
        <v>2.6</v>
      </c>
      <c r="G166" s="62">
        <v>0.65</v>
      </c>
      <c r="H166" s="62">
        <v>0.65</v>
      </c>
      <c r="I166" s="62">
        <v>0.65</v>
      </c>
      <c r="J166">
        <v>2.6</v>
      </c>
      <c r="K166">
        <v>2.6</v>
      </c>
      <c r="L166">
        <v>2.6</v>
      </c>
      <c r="M166">
        <v>2.6</v>
      </c>
      <c r="N166">
        <v>2.6</v>
      </c>
      <c r="O166">
        <v>2.6</v>
      </c>
      <c r="P166">
        <v>2.6</v>
      </c>
      <c r="Q166">
        <v>2.6</v>
      </c>
      <c r="R166" s="62">
        <v>0.65</v>
      </c>
    </row>
    <row r="167" spans="3:20" x14ac:dyDescent="0.25">
      <c r="C167" s="1"/>
      <c r="D167" s="1"/>
    </row>
    <row r="168" spans="3:20" x14ac:dyDescent="0.25">
      <c r="C168" s="1"/>
      <c r="D168" s="1"/>
    </row>
    <row r="169" spans="3:20" x14ac:dyDescent="0.25">
      <c r="C169" s="1"/>
      <c r="D169" s="1"/>
    </row>
    <row r="170" spans="3:20" x14ac:dyDescent="0.25">
      <c r="C170" s="1"/>
      <c r="D170" s="1"/>
    </row>
  </sheetData>
  <mergeCells count="2">
    <mergeCell ref="X1:Z1"/>
    <mergeCell ref="E83:K83"/>
  </mergeCells>
  <pageMargins left="0.25" right="0.25" top="0.75" bottom="0.75" header="0.3" footer="0.3"/>
  <pageSetup scale="71" fitToHeight="0" orientation="landscape" r:id="rId1"/>
  <rowBreaks count="2" manualBreakCount="2">
    <brk id="39" max="16383" man="1"/>
    <brk id="7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64D198-818C-492B-8882-C858A9C581B2}">
  <sheetPr>
    <pageSetUpPr fitToPage="1"/>
  </sheetPr>
  <dimension ref="A1:L25"/>
  <sheetViews>
    <sheetView zoomScaleNormal="100" workbookViewId="0">
      <selection activeCell="K25" sqref="K25"/>
    </sheetView>
  </sheetViews>
  <sheetFormatPr defaultRowHeight="15" x14ac:dyDescent="0.25"/>
  <cols>
    <col min="1" max="1" width="21.42578125" customWidth="1"/>
  </cols>
  <sheetData>
    <row r="1" spans="1:12" ht="21" x14ac:dyDescent="0.35">
      <c r="A1" s="50" t="s">
        <v>114</v>
      </c>
    </row>
    <row r="2" spans="1:12" x14ac:dyDescent="0.25">
      <c r="B2" s="41" t="s">
        <v>119</v>
      </c>
    </row>
    <row r="6" spans="1:12" x14ac:dyDescent="0.25">
      <c r="B6" s="105" t="s">
        <v>72</v>
      </c>
      <c r="C6" s="122" t="s">
        <v>109</v>
      </c>
      <c r="D6" s="122"/>
      <c r="E6" s="122"/>
      <c r="F6" s="122"/>
      <c r="G6" s="122"/>
      <c r="H6" s="122"/>
      <c r="I6" s="122"/>
      <c r="J6" s="122"/>
      <c r="K6" s="122"/>
      <c r="L6" s="122"/>
    </row>
    <row r="7" spans="1:12" x14ac:dyDescent="0.25">
      <c r="B7" s="105"/>
      <c r="C7" s="3">
        <v>1</v>
      </c>
      <c r="D7" s="3">
        <v>2</v>
      </c>
      <c r="E7" s="3">
        <v>3</v>
      </c>
      <c r="F7" s="3">
        <v>4</v>
      </c>
      <c r="G7" s="3">
        <v>5</v>
      </c>
      <c r="H7" s="3">
        <v>6</v>
      </c>
      <c r="I7" s="3">
        <v>7</v>
      </c>
      <c r="J7" s="3">
        <v>8</v>
      </c>
      <c r="K7" s="3">
        <v>9</v>
      </c>
      <c r="L7" s="3">
        <v>10</v>
      </c>
    </row>
    <row r="8" spans="1:12" x14ac:dyDescent="0.25">
      <c r="B8" s="1"/>
      <c r="C8" s="1"/>
      <c r="D8" s="1"/>
      <c r="E8" s="1"/>
      <c r="F8" s="1"/>
      <c r="G8" s="1"/>
      <c r="H8" s="1"/>
      <c r="I8" s="1"/>
    </row>
    <row r="9" spans="1:12" x14ac:dyDescent="0.25">
      <c r="A9" t="s">
        <v>110</v>
      </c>
      <c r="B9" s="1" t="s">
        <v>9</v>
      </c>
      <c r="C9" s="1">
        <v>18</v>
      </c>
      <c r="D9" s="1">
        <v>21</v>
      </c>
      <c r="E9" s="1">
        <v>24</v>
      </c>
      <c r="F9" s="1">
        <v>25</v>
      </c>
      <c r="G9" s="1">
        <v>40</v>
      </c>
      <c r="H9" s="1">
        <v>5</v>
      </c>
      <c r="I9" s="1">
        <v>6</v>
      </c>
    </row>
    <row r="10" spans="1:12" x14ac:dyDescent="0.25">
      <c r="A10" t="s">
        <v>111</v>
      </c>
      <c r="B10" s="1"/>
      <c r="C10" s="1">
        <v>2.6</v>
      </c>
      <c r="D10" s="1">
        <v>0.65</v>
      </c>
      <c r="E10" s="1">
        <v>0.65</v>
      </c>
      <c r="F10" s="1">
        <v>0.65</v>
      </c>
      <c r="G10" s="1">
        <v>0.65</v>
      </c>
      <c r="H10" s="1">
        <v>2.6</v>
      </c>
      <c r="I10" s="1">
        <v>2.6</v>
      </c>
    </row>
    <row r="11" spans="1:12" x14ac:dyDescent="0.25">
      <c r="A11" t="s">
        <v>112</v>
      </c>
      <c r="B11" s="1"/>
      <c r="C11" s="69">
        <v>46.800000000000004</v>
      </c>
      <c r="D11" s="69">
        <v>13.65</v>
      </c>
      <c r="E11" s="69">
        <v>15.600000000000001</v>
      </c>
      <c r="F11" s="69">
        <v>16.25</v>
      </c>
      <c r="G11" s="69">
        <v>26</v>
      </c>
      <c r="H11" s="69">
        <v>13</v>
      </c>
      <c r="I11" s="69">
        <v>15.600000000000001</v>
      </c>
    </row>
    <row r="12" spans="1:12" x14ac:dyDescent="0.25">
      <c r="A12" t="s">
        <v>113</v>
      </c>
      <c r="B12" s="1"/>
      <c r="C12" s="3">
        <v>60</v>
      </c>
      <c r="D12" s="3">
        <v>30</v>
      </c>
      <c r="E12" s="3">
        <v>30</v>
      </c>
      <c r="F12" s="3">
        <v>30</v>
      </c>
      <c r="G12" s="3">
        <v>60</v>
      </c>
      <c r="H12" s="3">
        <v>60</v>
      </c>
      <c r="I12" s="3">
        <v>60</v>
      </c>
    </row>
    <row r="16" spans="1:12" x14ac:dyDescent="0.25">
      <c r="A16" t="s">
        <v>110</v>
      </c>
      <c r="B16" s="1" t="s">
        <v>1</v>
      </c>
      <c r="C16" s="1">
        <v>16</v>
      </c>
      <c r="D16" s="1">
        <v>9</v>
      </c>
      <c r="E16" s="1">
        <v>30</v>
      </c>
      <c r="F16" s="1">
        <v>8</v>
      </c>
      <c r="G16" s="1">
        <v>9</v>
      </c>
      <c r="H16" s="1">
        <v>22</v>
      </c>
      <c r="I16" s="1">
        <v>8</v>
      </c>
      <c r="J16" s="1">
        <v>10</v>
      </c>
    </row>
    <row r="17" spans="1:10" x14ac:dyDescent="0.25">
      <c r="A17" t="s">
        <v>111</v>
      </c>
      <c r="C17" s="1">
        <v>2.6</v>
      </c>
      <c r="D17" s="29">
        <v>0.65</v>
      </c>
      <c r="E17" s="29">
        <v>0.65</v>
      </c>
      <c r="F17" s="1">
        <v>2.6</v>
      </c>
      <c r="G17" s="1">
        <v>2.6</v>
      </c>
      <c r="H17" s="29">
        <v>0.65</v>
      </c>
      <c r="I17" s="1">
        <v>2.6</v>
      </c>
      <c r="J17" s="1">
        <v>2.6</v>
      </c>
    </row>
    <row r="18" spans="1:10" x14ac:dyDescent="0.25">
      <c r="A18" t="s">
        <v>112</v>
      </c>
      <c r="C18" s="69">
        <f>SUM(C16*C17)</f>
        <v>41.6</v>
      </c>
      <c r="D18" s="69">
        <f t="shared" ref="D18:J18" si="0">SUM(D16*D17)</f>
        <v>5.8500000000000005</v>
      </c>
      <c r="E18" s="69">
        <f t="shared" si="0"/>
        <v>19.5</v>
      </c>
      <c r="F18" s="69">
        <f t="shared" si="0"/>
        <v>20.8</v>
      </c>
      <c r="G18" s="69">
        <f t="shared" si="0"/>
        <v>23.400000000000002</v>
      </c>
      <c r="H18" s="69">
        <f t="shared" si="0"/>
        <v>14.3</v>
      </c>
      <c r="I18" s="69">
        <f t="shared" si="0"/>
        <v>20.8</v>
      </c>
      <c r="J18" s="69">
        <f t="shared" si="0"/>
        <v>26</v>
      </c>
    </row>
    <row r="19" spans="1:10" x14ac:dyDescent="0.25">
      <c r="A19" t="s">
        <v>113</v>
      </c>
      <c r="C19" s="10">
        <v>60</v>
      </c>
      <c r="D19" s="10">
        <v>30</v>
      </c>
      <c r="E19" s="10">
        <v>30</v>
      </c>
      <c r="F19" s="10">
        <v>60</v>
      </c>
      <c r="G19" s="10">
        <v>60</v>
      </c>
      <c r="H19" s="10">
        <v>30</v>
      </c>
      <c r="I19" s="10">
        <v>60</v>
      </c>
      <c r="J19" s="10">
        <v>60</v>
      </c>
    </row>
    <row r="22" spans="1:10" x14ac:dyDescent="0.25">
      <c r="A22" t="s">
        <v>110</v>
      </c>
      <c r="B22" t="s">
        <v>6</v>
      </c>
      <c r="C22" s="1">
        <v>7</v>
      </c>
      <c r="D22" s="1">
        <v>19</v>
      </c>
      <c r="E22" s="1">
        <v>14</v>
      </c>
      <c r="F22" s="1">
        <v>22</v>
      </c>
      <c r="G22" s="1">
        <v>18</v>
      </c>
      <c r="H22" s="1">
        <v>25</v>
      </c>
      <c r="I22" s="1">
        <v>11</v>
      </c>
    </row>
    <row r="23" spans="1:10" x14ac:dyDescent="0.25">
      <c r="A23" t="s">
        <v>111</v>
      </c>
      <c r="C23" s="1">
        <v>2.6</v>
      </c>
      <c r="D23" s="29">
        <v>0.65</v>
      </c>
      <c r="E23" s="1">
        <v>2.6</v>
      </c>
      <c r="F23" s="29">
        <v>0.65</v>
      </c>
      <c r="G23" s="29">
        <v>0.65</v>
      </c>
      <c r="H23" s="29">
        <v>0.65</v>
      </c>
      <c r="I23" s="29">
        <v>0.65</v>
      </c>
    </row>
    <row r="24" spans="1:10" x14ac:dyDescent="0.25">
      <c r="A24" t="s">
        <v>112</v>
      </c>
      <c r="C24" s="69">
        <f>SUM(C22*C23)</f>
        <v>18.2</v>
      </c>
      <c r="D24" s="69">
        <f t="shared" ref="D24:I24" si="1">SUM(D22*D23)</f>
        <v>12.35</v>
      </c>
      <c r="E24" s="69">
        <f t="shared" si="1"/>
        <v>36.4</v>
      </c>
      <c r="F24" s="69">
        <f t="shared" si="1"/>
        <v>14.3</v>
      </c>
      <c r="G24" s="69">
        <f t="shared" si="1"/>
        <v>11.700000000000001</v>
      </c>
      <c r="H24" s="69">
        <f t="shared" si="1"/>
        <v>16.25</v>
      </c>
      <c r="I24" s="69">
        <f t="shared" si="1"/>
        <v>7.15</v>
      </c>
    </row>
    <row r="25" spans="1:10" x14ac:dyDescent="0.25">
      <c r="A25" t="s">
        <v>113</v>
      </c>
      <c r="C25" s="10">
        <v>60</v>
      </c>
      <c r="D25" s="10">
        <v>30</v>
      </c>
      <c r="E25" s="10">
        <v>60</v>
      </c>
      <c r="F25" s="10">
        <v>30</v>
      </c>
      <c r="G25" s="10">
        <v>30</v>
      </c>
      <c r="H25" s="10">
        <v>60</v>
      </c>
      <c r="I25" s="10">
        <v>60</v>
      </c>
    </row>
  </sheetData>
  <mergeCells count="2">
    <mergeCell ref="B6:B7"/>
    <mergeCell ref="C6:L6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2023 Final</vt:lpstr>
      <vt:lpstr>Summary Sheet</vt:lpstr>
      <vt:lpstr>Load Balancing Worksheet</vt:lpstr>
      <vt:lpstr>Original Consultant Data</vt:lpstr>
      <vt:lpstr>Sample Calculations</vt:lpstr>
      <vt:lpstr>'Load Balancing Worksheet'!Print_Area</vt:lpstr>
      <vt:lpstr>'2023 Final'!Print_Titles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Clinch</dc:creator>
  <cp:lastModifiedBy>Patrick Clinch</cp:lastModifiedBy>
  <cp:lastPrinted>2024-07-03T21:21:38Z</cp:lastPrinted>
  <dcterms:created xsi:type="dcterms:W3CDTF">2023-03-29T18:19:59Z</dcterms:created>
  <dcterms:modified xsi:type="dcterms:W3CDTF">2024-07-03T21:22:34Z</dcterms:modified>
</cp:coreProperties>
</file>